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1">'BS'!$A$1:$E$67</definedName>
    <definedName name="_xlnm.Print_Area" localSheetId="3">'CashFlow'!$A$1:$G$76</definedName>
    <definedName name="_xlnm.Print_Area" localSheetId="2">'Equity'!$A$1:$H$42</definedName>
    <definedName name="_xlnm.Print_Area" localSheetId="0">'IS'!$A$1:$I$54</definedName>
    <definedName name="_xlnm.Print_Area" localSheetId="4">'Notes'!$A$1:$I$246</definedName>
  </definedNames>
  <calcPr fullCalcOnLoad="1"/>
</workbook>
</file>

<file path=xl/sharedStrings.xml><?xml version="1.0" encoding="utf-8"?>
<sst xmlns="http://schemas.openxmlformats.org/spreadsheetml/2006/main" count="309" uniqueCount="223">
  <si>
    <t>Property, plant and equipment</t>
  </si>
  <si>
    <t>Current assets</t>
  </si>
  <si>
    <t>Inventories</t>
  </si>
  <si>
    <t>Current liabilities</t>
  </si>
  <si>
    <t>Taxation</t>
  </si>
  <si>
    <t>RM'000</t>
  </si>
  <si>
    <t>Share capital</t>
  </si>
  <si>
    <t>Revenue</t>
  </si>
  <si>
    <t>4.</t>
  </si>
  <si>
    <t>Cost of sales</t>
  </si>
  <si>
    <t>Other operating income</t>
  </si>
  <si>
    <t>2.</t>
  </si>
  <si>
    <t>Total</t>
  </si>
  <si>
    <t>Minority interest</t>
  </si>
  <si>
    <t>1.</t>
  </si>
  <si>
    <t>Finance cost</t>
  </si>
  <si>
    <t>Short term borrowings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</si>
  <si>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</si>
  <si>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</si>
  <si>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</si>
  <si>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</si>
  <si>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</si>
  <si>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</si>
  <si>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</si>
  <si>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</si>
  <si>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</si>
  <si>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</si>
  <si>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</si>
  <si>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</si>
  <si>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</si>
  <si>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Unsecured</t>
  </si>
  <si>
    <t>Secured</t>
  </si>
  <si>
    <t>Capital</t>
  </si>
  <si>
    <t>Period</t>
  </si>
  <si>
    <t>Gross profit</t>
  </si>
  <si>
    <t>Operating expenses</t>
  </si>
  <si>
    <t xml:space="preserve">Of Current </t>
  </si>
  <si>
    <t xml:space="preserve">              </t>
  </si>
  <si>
    <t>CONDENSED CONSOLIDATED STATEMENT OF CHANGES IN EQUITY</t>
  </si>
  <si>
    <t>Share</t>
  </si>
  <si>
    <t>CONDENSED CONSOLIDATED CASH FLOW STATEMENT</t>
  </si>
  <si>
    <t>Cumulative</t>
  </si>
  <si>
    <t>3.</t>
  </si>
  <si>
    <t>5.</t>
  </si>
  <si>
    <t>6.</t>
  </si>
  <si>
    <t>Issuance, cancellations, repurchases, resale and repayments of debt and equity securities</t>
  </si>
  <si>
    <t>7.</t>
  </si>
  <si>
    <t>11.</t>
  </si>
  <si>
    <t>12.</t>
  </si>
  <si>
    <t>13.</t>
  </si>
  <si>
    <t>- Contracted but not provided for</t>
  </si>
  <si>
    <t>14.</t>
  </si>
  <si>
    <t>15.</t>
  </si>
  <si>
    <t>Comments on material change in Profit before taxation</t>
  </si>
  <si>
    <t>16.</t>
  </si>
  <si>
    <t>17.</t>
  </si>
  <si>
    <t>18.</t>
  </si>
  <si>
    <t>19.</t>
  </si>
  <si>
    <t>20.</t>
  </si>
  <si>
    <t>21.</t>
  </si>
  <si>
    <t>22.</t>
  </si>
  <si>
    <t>Material litigation</t>
  </si>
  <si>
    <t>Individual</t>
  </si>
  <si>
    <t xml:space="preserve"> - Local currency (RM)</t>
  </si>
  <si>
    <t>COMINTEL CORPORATION BHD</t>
  </si>
  <si>
    <t>(Company No. 630068-T)</t>
  </si>
  <si>
    <t>Other receivables, deposits and prepayment</t>
  </si>
  <si>
    <t>Fixed deposits with financial institutions</t>
  </si>
  <si>
    <t>Trade receivables</t>
  </si>
  <si>
    <t>Trade payables</t>
  </si>
  <si>
    <t>Other payables and accruals</t>
  </si>
  <si>
    <t>Amounts owing to related parties</t>
  </si>
  <si>
    <t>Provision for taxation</t>
  </si>
  <si>
    <t>Share premium</t>
  </si>
  <si>
    <t>Deferred tax liabilities</t>
  </si>
  <si>
    <t>Premium</t>
  </si>
  <si>
    <t>Cash and cash equivalents at the end of the period</t>
  </si>
  <si>
    <t>Net changes in cash and cash equivalents</t>
  </si>
  <si>
    <t>Cash and cash equivalents at the beginning of the period</t>
  </si>
  <si>
    <t>Cash and bank balances</t>
  </si>
  <si>
    <t>Analysed into:</t>
  </si>
  <si>
    <t>Fixed deposit with financial institutions</t>
  </si>
  <si>
    <t>Bank overdrafts</t>
  </si>
  <si>
    <t>EXPLANATORY NOTES</t>
  </si>
  <si>
    <t>Nature and amount of unusual items affecting assets, liabilities, equity, net income or cash flows</t>
  </si>
  <si>
    <t>Note</t>
  </si>
  <si>
    <t>Current Quarter</t>
  </si>
  <si>
    <t xml:space="preserve">Current </t>
  </si>
  <si>
    <t xml:space="preserve">   shares in issue</t>
  </si>
  <si>
    <t>Weighted average number of ordinary shares</t>
  </si>
  <si>
    <t>Weighted average number of ordinary</t>
  </si>
  <si>
    <t xml:space="preserve"> </t>
  </si>
  <si>
    <t>Retained profit</t>
  </si>
  <si>
    <t>Retained</t>
  </si>
  <si>
    <t>(Distributable)</t>
  </si>
  <si>
    <t>(Non Distributable)</t>
  </si>
  <si>
    <t>8.</t>
  </si>
  <si>
    <t>9.</t>
  </si>
  <si>
    <t>10.</t>
  </si>
  <si>
    <t>Year Ended</t>
  </si>
  <si>
    <t>23.</t>
  </si>
  <si>
    <t>Bank overdraft</t>
  </si>
  <si>
    <t>Reserve</t>
  </si>
  <si>
    <t>Malaysia</t>
  </si>
  <si>
    <t>Manufacturing</t>
  </si>
  <si>
    <t>Defence Maintenance</t>
  </si>
  <si>
    <t>Communication &amp; System Integration</t>
  </si>
  <si>
    <t>Tax refundable</t>
  </si>
  <si>
    <t>Hire purchase payables</t>
  </si>
  <si>
    <t>Consolidated</t>
  </si>
  <si>
    <t>Material events subsequent to the end of the interim period</t>
  </si>
  <si>
    <t>Valuation of property, plant and equipment</t>
  </si>
  <si>
    <t xml:space="preserve">During the quarter under review, there were no items or events that arose, which affected assets, liabilities, equity, net income or cash flows, that are unusual by reason of their nature, size or incidence. </t>
  </si>
  <si>
    <t>Dividends</t>
  </si>
  <si>
    <t>Segment profit/(loss) before taxation</t>
  </si>
  <si>
    <t>Profit forecast</t>
  </si>
  <si>
    <t>26.</t>
  </si>
  <si>
    <t>Approval of financial statement</t>
  </si>
  <si>
    <t>Investment Holding</t>
  </si>
  <si>
    <t>24.</t>
  </si>
  <si>
    <t>25.</t>
  </si>
  <si>
    <t>Change in the composition of the group</t>
  </si>
  <si>
    <t>Contingent liabilities and contingent assets</t>
  </si>
  <si>
    <t>Segmental information</t>
  </si>
  <si>
    <t>Review of performance</t>
  </si>
  <si>
    <t>Commentary on prospects</t>
  </si>
  <si>
    <t>Purchase or disposal of quoted securities</t>
  </si>
  <si>
    <t>Status of corporate proposal announced</t>
  </si>
  <si>
    <t xml:space="preserve">Group borrowings </t>
  </si>
  <si>
    <t>Off balance sheet financial instruments</t>
  </si>
  <si>
    <t>The revenue and profit/(loss) of the Group are generated from the following segments:</t>
  </si>
  <si>
    <t>Provision for taxation for the period under review</t>
  </si>
  <si>
    <t>Deferred taxation</t>
  </si>
  <si>
    <t>Note 1:</t>
  </si>
  <si>
    <t>Share of losses in associated company</t>
  </si>
  <si>
    <t>Investment in associated company</t>
  </si>
  <si>
    <t>Note 1 :</t>
  </si>
  <si>
    <t>Amounts owing by associated company</t>
  </si>
  <si>
    <t xml:space="preserve">   of RM0.50 each in issue ('000) </t>
  </si>
  <si>
    <t>31.01.2006</t>
  </si>
  <si>
    <t>As at 1 February 2006</t>
  </si>
  <si>
    <t>Changes in estimates</t>
  </si>
  <si>
    <t>Seasonality or cyclicality of operations</t>
  </si>
  <si>
    <t>Audit report of preceding annual financial statements</t>
  </si>
  <si>
    <t>Cash flows from operating activities</t>
  </si>
  <si>
    <t xml:space="preserve"> - Basic loss per share (sen)</t>
  </si>
  <si>
    <t xml:space="preserve"> - Diluted loss per share (sen)</t>
  </si>
  <si>
    <t>The basic loss per share for the quarter and cumulative year to date are computed as follows:</t>
  </si>
  <si>
    <t>Consolidation adjustments</t>
  </si>
  <si>
    <t>Loss before taxation</t>
  </si>
  <si>
    <t>Adjustment for non cash items:</t>
  </si>
  <si>
    <t>Amortisation of properties</t>
  </si>
  <si>
    <t>Depreciation of property, plant &amp; equipment</t>
  </si>
  <si>
    <t>Interest expenses</t>
  </si>
  <si>
    <t>Gain on disposal of property, plant &amp; equipment</t>
  </si>
  <si>
    <t>Interest income</t>
  </si>
  <si>
    <t>Operating cash flow before working capital changes</t>
  </si>
  <si>
    <t>Net cash flow from operations</t>
  </si>
  <si>
    <t>Bank interest and bank charges paid</t>
  </si>
  <si>
    <t>Income tax paid</t>
  </si>
  <si>
    <t>Net operating cash flow</t>
  </si>
  <si>
    <t>Cash flows from investing activities</t>
  </si>
  <si>
    <t>Interest income received</t>
  </si>
  <si>
    <t>Net investing cash flow</t>
  </si>
  <si>
    <t>Cash flows from financing activities</t>
  </si>
  <si>
    <t>Net drawdown of bank borrowings</t>
  </si>
  <si>
    <t>Repayment of term loans</t>
  </si>
  <si>
    <t>Repayment of hire purchase liabilities</t>
  </si>
  <si>
    <t>Net financing cash flow</t>
  </si>
  <si>
    <t>Purchase of property, plant &amp; equipment</t>
  </si>
  <si>
    <t xml:space="preserve">Segment revenue </t>
  </si>
  <si>
    <t>Foreign countries</t>
  </si>
  <si>
    <t>Disposal of unquoted investments and/or properties</t>
  </si>
  <si>
    <t>FOR THE SECOND QUARTER ENDED 31 JULY 2006</t>
  </si>
  <si>
    <t>31.07.2006</t>
  </si>
  <si>
    <t>Balance as at 31 July 2006</t>
  </si>
  <si>
    <t>31.07.2005</t>
  </si>
  <si>
    <t>As at 31.07.2006</t>
  </si>
  <si>
    <t>Total Group borrowings as at 31 July 2006 were as follows :-</t>
  </si>
  <si>
    <t>CONDENSED CONSOLIDATED  BALANCE SHEETS AS AT 31 JULY 2006</t>
  </si>
  <si>
    <t>Amounts owing by related parties</t>
  </si>
  <si>
    <t>Net assets per share attributable to ordinary equity holders of the parent (RM)</t>
  </si>
  <si>
    <t>Assets written off</t>
  </si>
  <si>
    <t>Proceeds from disposal of property, plant &amp; equipment</t>
  </si>
  <si>
    <t>Funding from hire purchase liabilities</t>
  </si>
  <si>
    <t>Other receivables, deposits and prepayments</t>
  </si>
  <si>
    <t>(Loss)/profit before tax</t>
  </si>
  <si>
    <t xml:space="preserve"> - Basic (loss)/profit per share (sen)</t>
  </si>
  <si>
    <t xml:space="preserve"> - Diluted (loss)/profit per share (sen)</t>
  </si>
  <si>
    <t>(Loss)/profit for the period</t>
  </si>
  <si>
    <t>Attributable to:</t>
  </si>
  <si>
    <t>Equity holders of the parent</t>
  </si>
  <si>
    <t>ASSETS</t>
  </si>
  <si>
    <t>Non-current assets</t>
  </si>
  <si>
    <t>TOTAL ASSETS</t>
  </si>
  <si>
    <t>EQUITY AND LIABILITIES</t>
  </si>
  <si>
    <t>Equity attributable to equity holders of the parent</t>
  </si>
  <si>
    <t>Total equity</t>
  </si>
  <si>
    <t>Non-current liabilities</t>
  </si>
  <si>
    <t>Total liabilities</t>
  </si>
  <si>
    <t>TOTAL EQUITY AND LIABILITIES</t>
  </si>
  <si>
    <t>Minority</t>
  </si>
  <si>
    <t>Interest</t>
  </si>
  <si>
    <t>Loss for the period</t>
  </si>
  <si>
    <t>Currency translation differences</t>
  </si>
  <si>
    <t>Loss recognised directly in equity</t>
  </si>
  <si>
    <t>Equity</t>
  </si>
  <si>
    <t>&lt;---------------- Attributable to equity holders of the parent ----------------&gt;</t>
  </si>
  <si>
    <t>As at 1 February 2005</t>
  </si>
  <si>
    <t>Balance as at 31 July 2005</t>
  </si>
  <si>
    <t>Basis of preparation</t>
  </si>
  <si>
    <t>Changes in accounting policies</t>
  </si>
  <si>
    <t>Loss attributable to equity holders of the parent (RM'000)</t>
  </si>
  <si>
    <t>Gain recognised directly in equity</t>
  </si>
  <si>
    <t>Deemed gain on disposal of investment in subsidiary</t>
  </si>
  <si>
    <t>-</t>
  </si>
  <si>
    <t>Amount owing to related companies</t>
  </si>
  <si>
    <t>Deemed disposal of investment in subsidiary</t>
  </si>
  <si>
    <t>Preceding Quarter</t>
  </si>
  <si>
    <t>Profits)</t>
  </si>
  <si>
    <t>Amount owing by associated company</t>
  </si>
  <si>
    <t>Basis of calculation of loss per share</t>
  </si>
  <si>
    <t>Share of loss in associated company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</si>
</sst>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sz val="10"/>
      <color indexed="8"/>
      <name val="Arial"/>
      <family val="2"/>
    </font>
    <font>
      <u val="single"/>
      <sz val="10"/>
      <color indexed="8"/>
      <name val="Times New Roman"/>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8">
    <xf numFmtId="0" fontId="0" fillId="0" borderId="0" xfId="0" applyAlignment="1">
      <alignment/>
    </xf>
    <xf numFmtId="179" fontId="3" fillId="0" borderId="1" xfId="15" applyNumberFormat="1" applyFont="1" applyFill="1" applyBorder="1" applyAlignment="1">
      <alignment horizontal="center"/>
    </xf>
    <xf numFmtId="179" fontId="3" fillId="0" borderId="0" xfId="15" applyNumberFormat="1" applyFont="1" applyFill="1" applyAlignment="1">
      <alignment/>
    </xf>
    <xf numFmtId="179"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9" fontId="3" fillId="0" borderId="0" xfId="15" applyNumberFormat="1" applyFont="1" applyAlignment="1">
      <alignment/>
    </xf>
    <xf numFmtId="179" fontId="3" fillId="0" borderId="0" xfId="15" applyNumberFormat="1" applyFont="1" applyAlignment="1">
      <alignment horizontal="center"/>
    </xf>
    <xf numFmtId="179" fontId="3" fillId="0" borderId="2" xfId="15" applyNumberFormat="1" applyFont="1" applyBorder="1" applyAlignment="1">
      <alignment/>
    </xf>
    <xf numFmtId="179" fontId="3" fillId="0" borderId="2" xfId="15" applyNumberFormat="1" applyFont="1" applyBorder="1" applyAlignment="1">
      <alignment horizontal="center"/>
    </xf>
    <xf numFmtId="179" fontId="3" fillId="0" borderId="0" xfId="15" applyNumberFormat="1" applyFont="1" applyBorder="1" applyAlignment="1">
      <alignment/>
    </xf>
    <xf numFmtId="16" fontId="3" fillId="0" borderId="0" xfId="21" applyNumberFormat="1" applyFont="1" applyAlignment="1">
      <alignment horizontal="center"/>
      <protection/>
    </xf>
    <xf numFmtId="179" fontId="3" fillId="0" borderId="1" xfId="15" applyNumberFormat="1" applyFont="1" applyBorder="1" applyAlignment="1">
      <alignment/>
    </xf>
    <xf numFmtId="179" fontId="3" fillId="0" borderId="0" xfId="15" applyNumberFormat="1" applyFont="1" applyAlignment="1">
      <alignment horizontal="right"/>
    </xf>
    <xf numFmtId="179" fontId="3" fillId="0" borderId="3" xfId="15" applyNumberFormat="1" applyFont="1" applyBorder="1" applyAlignment="1">
      <alignment/>
    </xf>
    <xf numFmtId="0" fontId="3" fillId="0" borderId="0" xfId="21" applyFont="1" applyAlignment="1">
      <alignment horizontal="right"/>
      <protection/>
    </xf>
    <xf numFmtId="179" fontId="4" fillId="0" borderId="0" xfId="21" applyNumberFormat="1" applyFont="1">
      <alignment/>
      <protection/>
    </xf>
    <xf numFmtId="179" fontId="3" fillId="0" borderId="0" xfId="21" applyNumberFormat="1" applyFont="1" applyAlignment="1">
      <alignment horizontal="center"/>
      <protection/>
    </xf>
    <xf numFmtId="206" fontId="3" fillId="0" borderId="0" xfId="21" applyNumberFormat="1" applyFont="1" applyAlignment="1">
      <alignment horizontal="center"/>
      <protection/>
    </xf>
    <xf numFmtId="179"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5" fillId="0" borderId="0" xfId="21" applyFont="1" applyAlignment="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0" fontId="3" fillId="0" borderId="0" xfId="21" applyFont="1" applyBorder="1">
      <alignment/>
      <protection/>
    </xf>
    <xf numFmtId="0" fontId="4" fillId="0" borderId="0" xfId="21" applyFont="1" applyAlignment="1">
      <alignment horizontal="left"/>
      <protection/>
    </xf>
    <xf numFmtId="0" fontId="5" fillId="0" borderId="0" xfId="21" applyFont="1" applyAlignment="1">
      <alignment horizontal="left"/>
      <protection/>
    </xf>
    <xf numFmtId="0" fontId="4" fillId="0" borderId="0" xfId="21" applyFont="1" applyAlignment="1" quotePrefix="1">
      <alignment horizontal="left"/>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0" xfId="21" applyNumberFormat="1" applyFont="1" applyFill="1" applyBorder="1">
      <alignment/>
      <protection/>
    </xf>
    <xf numFmtId="41" fontId="3" fillId="0" borderId="1" xfId="21" applyNumberFormat="1" applyFont="1" applyFill="1" applyBorder="1">
      <alignment/>
      <protection/>
    </xf>
    <xf numFmtId="15" fontId="3" fillId="0" borderId="0" xfId="21" applyNumberFormat="1" applyFont="1" applyAlignment="1">
      <alignment horizontal="center"/>
      <protection/>
    </xf>
    <xf numFmtId="15" fontId="3" fillId="0" borderId="0" xfId="21" applyNumberFormat="1" applyFont="1" applyAlignment="1" quotePrefix="1">
      <alignment horizontal="center"/>
      <protection/>
    </xf>
    <xf numFmtId="40" fontId="3" fillId="0" borderId="0" xfId="15" applyNumberFormat="1" applyFont="1" applyFill="1" applyBorder="1" applyAlignment="1">
      <alignment/>
    </xf>
    <xf numFmtId="179" fontId="3" fillId="0" borderId="0" xfId="15" applyNumberFormat="1" applyFont="1" applyAlignment="1">
      <alignment horizontal="justify"/>
    </xf>
    <xf numFmtId="0" fontId="3" fillId="0" borderId="0" xfId="21" applyFont="1" applyAlignment="1">
      <alignment horizontal="left"/>
      <protection/>
    </xf>
    <xf numFmtId="179" fontId="3" fillId="0" borderId="0" xfId="15" applyNumberFormat="1" applyFont="1" applyAlignment="1">
      <alignment/>
    </xf>
    <xf numFmtId="179" fontId="3" fillId="0" borderId="0" xfId="15" applyNumberFormat="1" applyFont="1" applyAlignment="1" quotePrefix="1">
      <alignment/>
    </xf>
    <xf numFmtId="38" fontId="3" fillId="0" borderId="0" xfId="15" applyNumberFormat="1" applyFont="1" applyFill="1" applyBorder="1" applyAlignment="1">
      <alignment/>
    </xf>
    <xf numFmtId="38" fontId="3" fillId="0" borderId="1" xfId="15" applyNumberFormat="1" applyFont="1" applyFill="1" applyBorder="1" applyAlignment="1">
      <alignment/>
    </xf>
    <xf numFmtId="179" fontId="4" fillId="0" borderId="0" xfId="15" applyNumberFormat="1" applyFont="1" applyAlignment="1">
      <alignment horizontal="center"/>
    </xf>
    <xf numFmtId="0" fontId="4" fillId="0" borderId="0" xfId="21" applyFont="1" applyAlignment="1">
      <alignment horizontal="center"/>
      <protection/>
    </xf>
    <xf numFmtId="179" fontId="3" fillId="0" borderId="0" xfId="15" applyNumberFormat="1" applyFont="1" applyBorder="1" applyAlignment="1">
      <alignment/>
    </xf>
    <xf numFmtId="179" fontId="4" fillId="0" borderId="0" xfId="15" applyNumberFormat="1" applyFont="1" applyBorder="1" applyAlignment="1">
      <alignment/>
    </xf>
    <xf numFmtId="0" fontId="3" fillId="0" borderId="0" xfId="15" applyNumberFormat="1" applyFont="1" applyBorder="1" applyAlignment="1">
      <alignment horizontal="center"/>
    </xf>
    <xf numFmtId="0" fontId="7" fillId="0" borderId="0" xfId="21" applyFont="1">
      <alignment/>
      <protection/>
    </xf>
    <xf numFmtId="0" fontId="7" fillId="0" borderId="0" xfId="21" applyFont="1" applyAlignment="1">
      <alignment horizontal="center"/>
      <protection/>
    </xf>
    <xf numFmtId="0" fontId="8" fillId="0" borderId="0" xfId="21" applyFont="1">
      <alignment/>
      <protection/>
    </xf>
    <xf numFmtId="15" fontId="7" fillId="0" borderId="0" xfId="21" applyNumberFormat="1" applyFont="1" applyAlignment="1">
      <alignment horizontal="center"/>
      <protection/>
    </xf>
    <xf numFmtId="15" fontId="7" fillId="0" borderId="0" xfId="21" applyNumberFormat="1" applyFont="1" applyAlignment="1" quotePrefix="1">
      <alignment horizontal="center"/>
      <protection/>
    </xf>
    <xf numFmtId="0" fontId="9" fillId="0" borderId="0" xfId="21" applyFont="1" applyAlignment="1">
      <alignment horizontal="center"/>
      <protection/>
    </xf>
    <xf numFmtId="41" fontId="9" fillId="0" borderId="4" xfId="21" applyNumberFormat="1" applyFont="1" applyBorder="1" applyAlignment="1">
      <alignment horizontal="center"/>
      <protection/>
    </xf>
    <xf numFmtId="41" fontId="7" fillId="0" borderId="0" xfId="21" applyNumberFormat="1" applyFont="1">
      <alignment/>
      <protection/>
    </xf>
    <xf numFmtId="213" fontId="9" fillId="0" borderId="0" xfId="21" applyNumberFormat="1" applyFont="1" applyBorder="1" applyAlignment="1">
      <alignment horizontal="center"/>
      <protection/>
    </xf>
    <xf numFmtId="0" fontId="7" fillId="0" borderId="0" xfId="21" applyFont="1" quotePrefix="1">
      <alignment/>
      <protection/>
    </xf>
    <xf numFmtId="41" fontId="9" fillId="0" borderId="0" xfId="21" applyNumberFormat="1" applyFont="1" applyAlignment="1">
      <alignment horizontal="center"/>
      <protection/>
    </xf>
    <xf numFmtId="43" fontId="7" fillId="0" borderId="0" xfId="21" applyNumberFormat="1" applyFont="1">
      <alignment/>
      <protection/>
    </xf>
    <xf numFmtId="179" fontId="7" fillId="0" borderId="0" xfId="15" applyNumberFormat="1" applyFont="1" applyAlignment="1">
      <alignment/>
    </xf>
    <xf numFmtId="179" fontId="7" fillId="0" borderId="0" xfId="15" applyNumberFormat="1" applyFont="1" applyAlignment="1">
      <alignment horizontal="center"/>
    </xf>
    <xf numFmtId="43" fontId="7" fillId="0" borderId="0" xfId="15" applyFont="1" applyFill="1" applyBorder="1" applyAlignment="1">
      <alignment/>
    </xf>
    <xf numFmtId="179" fontId="7" fillId="0" borderId="0" xfId="15" applyNumberFormat="1" applyFont="1" applyFill="1" applyAlignment="1">
      <alignment/>
    </xf>
    <xf numFmtId="0" fontId="10" fillId="0" borderId="0" xfId="0" applyFont="1" applyAlignment="1">
      <alignment/>
    </xf>
    <xf numFmtId="0" fontId="3" fillId="0" borderId="0" xfId="21" applyFont="1" applyAlignment="1">
      <alignment vertical="top" wrapText="1"/>
      <protection/>
    </xf>
    <xf numFmtId="179" fontId="0" fillId="0" borderId="0" xfId="0" applyNumberFormat="1" applyAlignment="1">
      <alignment/>
    </xf>
    <xf numFmtId="179" fontId="3" fillId="0" borderId="0" xfId="15" applyNumberFormat="1" applyFont="1" applyAlignment="1">
      <alignment horizontal="center" wrapText="1"/>
    </xf>
    <xf numFmtId="179" fontId="3" fillId="0" borderId="0" xfId="15" applyNumberFormat="1" applyFont="1" applyAlignment="1" quotePrefix="1">
      <alignment horizontal="center"/>
    </xf>
    <xf numFmtId="179" fontId="3" fillId="0" borderId="0" xfId="15" applyNumberFormat="1" applyFont="1" applyBorder="1" applyAlignment="1" quotePrefix="1">
      <alignment horizontal="center"/>
    </xf>
    <xf numFmtId="0" fontId="3" fillId="0" borderId="0" xfId="21" applyFont="1" applyAlignment="1">
      <alignment horizontal="left" vertical="top" wrapText="1"/>
      <protection/>
    </xf>
    <xf numFmtId="0" fontId="3" fillId="0" borderId="0" xfId="21" applyFont="1" applyAlignment="1">
      <alignment horizontal="center" vertical="top" wrapText="1"/>
      <protection/>
    </xf>
    <xf numFmtId="0" fontId="4" fillId="0" borderId="0" xfId="21" applyFont="1" applyAlignment="1">
      <alignment horizontal="left" vertical="top" wrapText="1"/>
      <protection/>
    </xf>
    <xf numFmtId="0" fontId="4" fillId="0" borderId="0" xfId="21" applyFont="1" applyAlignment="1">
      <alignment horizontal="center" vertical="top" wrapText="1"/>
      <protection/>
    </xf>
    <xf numFmtId="0" fontId="3" fillId="0" borderId="0" xfId="21" applyFont="1" applyAlignment="1">
      <alignment horizontal="left" vertical="center" wrapText="1"/>
      <protection/>
    </xf>
    <xf numFmtId="0" fontId="3" fillId="0" borderId="0" xfId="21" applyFont="1" applyAlignment="1">
      <alignment horizontal="center" vertical="center" wrapText="1"/>
      <protection/>
    </xf>
    <xf numFmtId="179" fontId="3" fillId="0" borderId="5" xfId="15" applyNumberFormat="1" applyFont="1" applyBorder="1" applyAlignment="1">
      <alignment horizontal="center"/>
    </xf>
    <xf numFmtId="37" fontId="7" fillId="0" borderId="0" xfId="15" applyNumberFormat="1" applyFont="1" applyFill="1" applyBorder="1" applyAlignment="1">
      <alignment/>
    </xf>
    <xf numFmtId="3" fontId="3" fillId="0" borderId="0" xfId="21" applyNumberFormat="1" applyFont="1" applyAlignment="1">
      <alignment horizontal="center" vertical="top" wrapText="1"/>
      <protection/>
    </xf>
    <xf numFmtId="3" fontId="3" fillId="0" borderId="0" xfId="21" applyNumberFormat="1" applyFont="1" applyAlignment="1">
      <alignment horizontal="center"/>
      <protection/>
    </xf>
    <xf numFmtId="3" fontId="3" fillId="0" borderId="5" xfId="21" applyNumberFormat="1" applyFont="1" applyBorder="1" applyAlignment="1">
      <alignment horizontal="center" vertical="top" wrapText="1"/>
      <protection/>
    </xf>
    <xf numFmtId="37" fontId="3" fillId="0" borderId="0" xfId="21" applyNumberFormat="1" applyFont="1" applyAlignment="1">
      <alignment horizontal="center" vertical="top" wrapText="1"/>
      <protection/>
    </xf>
    <xf numFmtId="37" fontId="3" fillId="0" borderId="5" xfId="21" applyNumberFormat="1" applyFont="1" applyBorder="1" applyAlignment="1">
      <alignment horizontal="center" vertical="top" wrapText="1"/>
      <protection/>
    </xf>
    <xf numFmtId="3" fontId="3" fillId="0" borderId="0" xfId="21" applyNumberFormat="1" applyFont="1" applyBorder="1" applyAlignment="1">
      <alignment horizontal="center" vertical="top" wrapText="1"/>
      <protection/>
    </xf>
    <xf numFmtId="3" fontId="3" fillId="0" borderId="0" xfId="21" applyNumberFormat="1" applyFont="1">
      <alignment/>
      <protection/>
    </xf>
    <xf numFmtId="2" fontId="10" fillId="0" borderId="0" xfId="0" applyNumberFormat="1" applyFont="1" applyAlignment="1">
      <alignment/>
    </xf>
    <xf numFmtId="214" fontId="7" fillId="0" borderId="0" xfId="15" applyNumberFormat="1" applyFont="1" applyFill="1" applyBorder="1" applyAlignment="1">
      <alignment horizontal="center"/>
    </xf>
    <xf numFmtId="37" fontId="3" fillId="0" borderId="0" xfId="21" applyNumberFormat="1" applyFont="1" applyFill="1">
      <alignment/>
      <protection/>
    </xf>
    <xf numFmtId="37" fontId="3" fillId="0" borderId="3" xfId="21" applyNumberFormat="1" applyFont="1" applyFill="1" applyBorder="1">
      <alignment/>
      <protection/>
    </xf>
    <xf numFmtId="37" fontId="3" fillId="0" borderId="0" xfId="21" applyNumberFormat="1" applyFont="1" applyFill="1" applyBorder="1">
      <alignment/>
      <protection/>
    </xf>
    <xf numFmtId="37" fontId="3" fillId="0" borderId="5" xfId="21" applyNumberFormat="1" applyFont="1" applyFill="1" applyBorder="1">
      <alignment/>
      <protection/>
    </xf>
    <xf numFmtId="37" fontId="3" fillId="0" borderId="0" xfId="21" applyNumberFormat="1" applyFont="1">
      <alignment/>
      <protection/>
    </xf>
    <xf numFmtId="38" fontId="3" fillId="0" borderId="0" xfId="21" applyNumberFormat="1" applyFont="1">
      <alignment/>
      <protection/>
    </xf>
    <xf numFmtId="37" fontId="3" fillId="0" borderId="1" xfId="21" applyNumberFormat="1" applyFont="1" applyFill="1" applyBorder="1">
      <alignment/>
      <protection/>
    </xf>
    <xf numFmtId="37" fontId="3" fillId="0" borderId="0" xfId="21" applyNumberFormat="1" applyFont="1" applyFill="1" applyAlignment="1">
      <alignment/>
      <protection/>
    </xf>
    <xf numFmtId="37" fontId="3" fillId="0" borderId="0" xfId="21" applyNumberFormat="1" applyFont="1" applyBorder="1" applyAlignment="1">
      <alignment horizontal="center" vertical="top" wrapText="1"/>
      <protection/>
    </xf>
    <xf numFmtId="179" fontId="3" fillId="0" borderId="5" xfId="15" applyNumberFormat="1" applyFont="1" applyBorder="1" applyAlignment="1">
      <alignment/>
    </xf>
    <xf numFmtId="179" fontId="3" fillId="0" borderId="5" xfId="15" applyNumberFormat="1" applyFont="1" applyBorder="1" applyAlignment="1">
      <alignment/>
    </xf>
    <xf numFmtId="0" fontId="4" fillId="0" borderId="0" xfId="21" applyNumberFormat="1" applyFont="1">
      <alignment/>
      <protection/>
    </xf>
    <xf numFmtId="0" fontId="3" fillId="0" borderId="0" xfId="15" applyNumberFormat="1" applyFont="1" applyAlignment="1">
      <alignment/>
    </xf>
    <xf numFmtId="0" fontId="4" fillId="0" borderId="0" xfId="15" applyNumberFormat="1" applyFont="1" applyAlignment="1">
      <alignment/>
    </xf>
    <xf numFmtId="0" fontId="3" fillId="0" borderId="0" xfId="15" applyNumberFormat="1" applyFont="1" applyBorder="1" applyAlignment="1">
      <alignment/>
    </xf>
    <xf numFmtId="0" fontId="4" fillId="0" borderId="0" xfId="15" applyNumberFormat="1" applyFont="1" applyBorder="1" applyAlignment="1">
      <alignment/>
    </xf>
    <xf numFmtId="0" fontId="3" fillId="0" borderId="0" xfId="21" applyNumberFormat="1" applyFont="1">
      <alignment/>
      <protection/>
    </xf>
    <xf numFmtId="0" fontId="3" fillId="0" borderId="0" xfId="21" applyNumberFormat="1" applyFont="1" applyAlignment="1">
      <alignment horizontal="right"/>
      <protection/>
    </xf>
    <xf numFmtId="179" fontId="3" fillId="0" borderId="5" xfId="15" applyNumberFormat="1" applyFont="1" applyBorder="1" applyAlignment="1" quotePrefix="1">
      <alignment horizontal="center"/>
    </xf>
    <xf numFmtId="179" fontId="3" fillId="0" borderId="1" xfId="21" applyNumberFormat="1" applyFont="1" applyBorder="1">
      <alignment/>
      <protection/>
    </xf>
    <xf numFmtId="179" fontId="3" fillId="0" borderId="6" xfId="15" applyNumberFormat="1" applyFont="1" applyBorder="1" applyAlignment="1">
      <alignment/>
    </xf>
    <xf numFmtId="179" fontId="3" fillId="0" borderId="7" xfId="15" applyNumberFormat="1" applyFont="1" applyBorder="1" applyAlignment="1">
      <alignment/>
    </xf>
    <xf numFmtId="179" fontId="3" fillId="0" borderId="8" xfId="15" applyNumberFormat="1" applyFont="1" applyBorder="1" applyAlignment="1">
      <alignment/>
    </xf>
    <xf numFmtId="179" fontId="3" fillId="0" borderId="9" xfId="15" applyNumberFormat="1" applyFont="1" applyBorder="1" applyAlignment="1">
      <alignment/>
    </xf>
    <xf numFmtId="179" fontId="3" fillId="0" borderId="0" xfId="15" applyNumberFormat="1" applyFont="1" applyFill="1" applyBorder="1" applyAlignment="1">
      <alignment/>
    </xf>
    <xf numFmtId="179" fontId="3" fillId="0" borderId="3" xfId="15" applyNumberFormat="1" applyFont="1" applyFill="1" applyBorder="1" applyAlignment="1">
      <alignment/>
    </xf>
    <xf numFmtId="214" fontId="7" fillId="0" borderId="0" xfId="15" applyNumberFormat="1" applyFont="1" applyBorder="1" applyAlignment="1">
      <alignment/>
    </xf>
    <xf numFmtId="179" fontId="3" fillId="0" borderId="0" xfId="15" applyNumberFormat="1" applyFont="1" applyFill="1" applyBorder="1" applyAlignment="1">
      <alignment horizontal="center"/>
    </xf>
    <xf numFmtId="37" fontId="3" fillId="0" borderId="0" xfId="21" applyNumberFormat="1" applyFont="1" applyFill="1" applyAlignment="1" quotePrefix="1">
      <alignment horizontal="center"/>
      <protection/>
    </xf>
    <xf numFmtId="0" fontId="3" fillId="0" borderId="0" xfId="21" applyFont="1" applyAlignment="1">
      <alignment horizontal="center"/>
      <protection/>
    </xf>
    <xf numFmtId="179" fontId="3" fillId="0" borderId="0" xfId="15" applyNumberFormat="1" applyFont="1" applyAlignment="1">
      <alignment horizontal="center" wrapText="1"/>
    </xf>
    <xf numFmtId="179" fontId="3" fillId="0" borderId="0" xfId="15" applyNumberFormat="1" applyFont="1" applyAlignment="1">
      <alignment horizontal="center"/>
    </xf>
    <xf numFmtId="0" fontId="3" fillId="0" borderId="0" xfId="21" applyFont="1" applyAlignment="1">
      <alignment horizontal="left" vertical="top" wrapText="1"/>
      <protection/>
    </xf>
    <xf numFmtId="0" fontId="4" fillId="0" borderId="0" xfId="21" applyFont="1" applyAlignment="1">
      <alignment horizontal="left" vertical="top" wrapText="1"/>
      <protection/>
    </xf>
    <xf numFmtId="0" fontId="3" fillId="0" borderId="0" xfId="21" applyFont="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53</xdr:row>
      <xdr:rowOff>47625</xdr:rowOff>
    </xdr:from>
    <xdr:ext cx="76200" cy="200025"/>
    <xdr:sp>
      <xdr:nvSpPr>
        <xdr:cNvPr id="1" name="TextBox 2"/>
        <xdr:cNvSpPr txBox="1">
          <a:spLocks noChangeArrowheads="1"/>
        </xdr:cNvSpPr>
      </xdr:nvSpPr>
      <xdr:spPr>
        <a:xfrm>
          <a:off x="3314700" y="8629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46</xdr:row>
      <xdr:rowOff>9525</xdr:rowOff>
    </xdr:from>
    <xdr:to>
      <xdr:col>9</xdr:col>
      <xdr:colOff>0</xdr:colOff>
      <xdr:row>49</xdr:row>
      <xdr:rowOff>38100</xdr:rowOff>
    </xdr:to>
    <xdr:sp>
      <xdr:nvSpPr>
        <xdr:cNvPr id="2" name="TextBox 3"/>
        <xdr:cNvSpPr txBox="1">
          <a:spLocks noChangeArrowheads="1"/>
        </xdr:cNvSpPr>
      </xdr:nvSpPr>
      <xdr:spPr>
        <a:xfrm>
          <a:off x="38100" y="7458075"/>
          <a:ext cx="6515100" cy="5143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audited financial statements for the year ended 31 January 2006 and the accompanying explanatory notes attached to the interim financial statements.</a:t>
          </a:r>
        </a:p>
      </xdr:txBody>
    </xdr:sp>
    <xdr:clientData/>
  </xdr:twoCellAnchor>
  <xdr:twoCellAnchor>
    <xdr:from>
      <xdr:col>0</xdr:col>
      <xdr:colOff>38100</xdr:colOff>
      <xdr:row>51</xdr:row>
      <xdr:rowOff>9525</xdr:rowOff>
    </xdr:from>
    <xdr:to>
      <xdr:col>9</xdr:col>
      <xdr:colOff>0</xdr:colOff>
      <xdr:row>53</xdr:row>
      <xdr:rowOff>76200</xdr:rowOff>
    </xdr:to>
    <xdr:sp>
      <xdr:nvSpPr>
        <xdr:cNvPr id="3" name="TextBox 9"/>
        <xdr:cNvSpPr txBox="1">
          <a:spLocks noChangeArrowheads="1"/>
        </xdr:cNvSpPr>
      </xdr:nvSpPr>
      <xdr:spPr>
        <a:xfrm>
          <a:off x="38100" y="8267700"/>
          <a:ext cx="6515100" cy="390525"/>
        </a:xfrm>
        <a:prstGeom prst="rect">
          <a:avLst/>
        </a:prstGeom>
        <a:solidFill>
          <a:srgbClr val="FFFFFF"/>
        </a:solidFill>
        <a:ln w="9525" cmpd="sng">
          <a:noFill/>
        </a:ln>
      </xdr:spPr>
      <xdr:txBody>
        <a:bodyPr vertOverflow="clip" wrap="square"/>
        <a:p>
          <a:pPr algn="l">
            <a:defRPr/>
          </a:pPr>
          <a:r>
            <a:rPr lang="en-US" cap="none" sz="1000" b="0" i="0" u="none" baseline="0"/>
            <a:t>* This means the share of associate's loss attributable to equity holders of the associate, ie it is after tax and minority interest in the associate.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74</xdr:row>
      <xdr:rowOff>47625</xdr:rowOff>
    </xdr:from>
    <xdr:ext cx="76200" cy="200025"/>
    <xdr:sp>
      <xdr:nvSpPr>
        <xdr:cNvPr id="1" name="TextBox 2"/>
        <xdr:cNvSpPr txBox="1">
          <a:spLocks noChangeArrowheads="1"/>
        </xdr:cNvSpPr>
      </xdr:nvSpPr>
      <xdr:spPr>
        <a:xfrm>
          <a:off x="4705350" y="11934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63</xdr:row>
      <xdr:rowOff>47625</xdr:rowOff>
    </xdr:from>
    <xdr:to>
      <xdr:col>5</xdr:col>
      <xdr:colOff>0</xdr:colOff>
      <xdr:row>65</xdr:row>
      <xdr:rowOff>95250</xdr:rowOff>
    </xdr:to>
    <xdr:sp>
      <xdr:nvSpPr>
        <xdr:cNvPr id="2" name="TextBox 3"/>
        <xdr:cNvSpPr txBox="1">
          <a:spLocks noChangeArrowheads="1"/>
        </xdr:cNvSpPr>
      </xdr:nvSpPr>
      <xdr:spPr>
        <a:xfrm>
          <a:off x="0" y="10153650"/>
          <a:ext cx="6143625" cy="3714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audited financial statements for the year ended 31 January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57150</xdr:rowOff>
    </xdr:from>
    <xdr:to>
      <xdr:col>8</xdr:col>
      <xdr:colOff>0</xdr:colOff>
      <xdr:row>39</xdr:row>
      <xdr:rowOff>152400</xdr:rowOff>
    </xdr:to>
    <xdr:sp>
      <xdr:nvSpPr>
        <xdr:cNvPr id="1" name="TextBox 1"/>
        <xdr:cNvSpPr txBox="1">
          <a:spLocks noChangeArrowheads="1"/>
        </xdr:cNvSpPr>
      </xdr:nvSpPr>
      <xdr:spPr>
        <a:xfrm>
          <a:off x="9525" y="5924550"/>
          <a:ext cx="74580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January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79</xdr:row>
      <xdr:rowOff>47625</xdr:rowOff>
    </xdr:from>
    <xdr:ext cx="76200" cy="200025"/>
    <xdr:sp>
      <xdr:nvSpPr>
        <xdr:cNvPr id="1" name="TextBox 2"/>
        <xdr:cNvSpPr txBox="1">
          <a:spLocks noChangeArrowheads="1"/>
        </xdr:cNvSpPr>
      </xdr:nvSpPr>
      <xdr:spPr>
        <a:xfrm>
          <a:off x="3362325" y="12877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74</xdr:row>
      <xdr:rowOff>85725</xdr:rowOff>
    </xdr:from>
    <xdr:to>
      <xdr:col>6</xdr:col>
      <xdr:colOff>895350</xdr:colOff>
      <xdr:row>77</xdr:row>
      <xdr:rowOff>95250</xdr:rowOff>
    </xdr:to>
    <xdr:sp>
      <xdr:nvSpPr>
        <xdr:cNvPr id="2" name="TextBox 3"/>
        <xdr:cNvSpPr txBox="1">
          <a:spLocks noChangeArrowheads="1"/>
        </xdr:cNvSpPr>
      </xdr:nvSpPr>
      <xdr:spPr>
        <a:xfrm>
          <a:off x="0" y="12106275"/>
          <a:ext cx="6296025" cy="4953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January 2006 and the accompanying explanatory notes attached to the interim financial statements.</a:t>
          </a:r>
        </a:p>
      </xdr:txBody>
    </xdr:sp>
    <xdr:clientData/>
  </xdr:twoCellAnchor>
  <xdr:oneCellAnchor>
    <xdr:from>
      <xdr:col>2</xdr:col>
      <xdr:colOff>228600</xdr:colOff>
      <xdr:row>81</xdr:row>
      <xdr:rowOff>47625</xdr:rowOff>
    </xdr:from>
    <xdr:ext cx="76200" cy="200025"/>
    <xdr:sp>
      <xdr:nvSpPr>
        <xdr:cNvPr id="3" name="TextBox 5"/>
        <xdr:cNvSpPr txBox="1">
          <a:spLocks noChangeArrowheads="1"/>
        </xdr:cNvSpPr>
      </xdr:nvSpPr>
      <xdr:spPr>
        <a:xfrm>
          <a:off x="3362325" y="13201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45</xdr:row>
      <xdr:rowOff>9525</xdr:rowOff>
    </xdr:from>
    <xdr:to>
      <xdr:col>8</xdr:col>
      <xdr:colOff>419100</xdr:colOff>
      <xdr:row>47</xdr:row>
      <xdr:rowOff>9525</xdr:rowOff>
    </xdr:to>
    <xdr:sp>
      <xdr:nvSpPr>
        <xdr:cNvPr id="1" name="Text 18"/>
        <xdr:cNvSpPr txBox="1">
          <a:spLocks noChangeArrowheads="1"/>
        </xdr:cNvSpPr>
      </xdr:nvSpPr>
      <xdr:spPr>
        <a:xfrm>
          <a:off x="314325" y="7296150"/>
          <a:ext cx="58864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reports on the financial statements for the financial year ended 31 January 2006 were not qualified.</a:t>
          </a:r>
        </a:p>
      </xdr:txBody>
    </xdr:sp>
    <xdr:clientData/>
  </xdr:twoCellAnchor>
  <xdr:twoCellAnchor>
    <xdr:from>
      <xdr:col>1</xdr:col>
      <xdr:colOff>9525</xdr:colOff>
      <xdr:row>72</xdr:row>
      <xdr:rowOff>0</xdr:rowOff>
    </xdr:from>
    <xdr:to>
      <xdr:col>8</xdr:col>
      <xdr:colOff>714375</xdr:colOff>
      <xdr:row>74</xdr:row>
      <xdr:rowOff>133350</xdr:rowOff>
    </xdr:to>
    <xdr:sp>
      <xdr:nvSpPr>
        <xdr:cNvPr id="2" name="Text 18"/>
        <xdr:cNvSpPr txBox="1">
          <a:spLocks noChangeArrowheads="1"/>
        </xdr:cNvSpPr>
      </xdr:nvSpPr>
      <xdr:spPr>
        <a:xfrm>
          <a:off x="314325" y="11658600"/>
          <a:ext cx="61817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carry out any valuation on the property, plant and equipment since the listing of the Company on 16 August 2004.</a:t>
          </a:r>
        </a:p>
      </xdr:txBody>
    </xdr:sp>
    <xdr:clientData/>
  </xdr:twoCellAnchor>
  <xdr:twoCellAnchor>
    <xdr:from>
      <xdr:col>1</xdr:col>
      <xdr:colOff>9525</xdr:colOff>
      <xdr:row>87</xdr:row>
      <xdr:rowOff>0</xdr:rowOff>
    </xdr:from>
    <xdr:to>
      <xdr:col>8</xdr:col>
      <xdr:colOff>419100</xdr:colOff>
      <xdr:row>87</xdr:row>
      <xdr:rowOff>0</xdr:rowOff>
    </xdr:to>
    <xdr:sp>
      <xdr:nvSpPr>
        <xdr:cNvPr id="3" name="Text 18"/>
        <xdr:cNvSpPr txBox="1">
          <a:spLocks noChangeArrowheads="1"/>
        </xdr:cNvSpPr>
      </xdr:nvSpPr>
      <xdr:spPr>
        <a:xfrm>
          <a:off x="314325" y="14087475"/>
          <a:ext cx="5886450" cy="0"/>
        </a:xfrm>
        <a:prstGeom prst="rect">
          <a:avLst/>
        </a:prstGeom>
        <a:solidFill>
          <a:srgbClr val="FFFFFF"/>
        </a:solidFill>
        <a:ln w="1" cmpd="sng">
          <a:noFill/>
        </a:ln>
      </xdr:spPr>
      <xdr:txBody>
        <a:bodyPr vertOverflow="clip" wrap="square"/>
        <a:p>
          <a:pPr algn="just">
            <a:defRPr/>
          </a:pPr>
          <a:r>
            <a:rPr lang="en-US" cap="none" sz="1000" b="0" i="0" u="none" baseline="0"/>
            <a:t>Comcorp was successully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subsidisries;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9525</xdr:colOff>
      <xdr:row>84</xdr:row>
      <xdr:rowOff>0</xdr:rowOff>
    </xdr:from>
    <xdr:to>
      <xdr:col>8</xdr:col>
      <xdr:colOff>457200</xdr:colOff>
      <xdr:row>85</xdr:row>
      <xdr:rowOff>114300</xdr:rowOff>
    </xdr:to>
    <xdr:sp>
      <xdr:nvSpPr>
        <xdr:cNvPr id="4" name="Text 18"/>
        <xdr:cNvSpPr txBox="1">
          <a:spLocks noChangeArrowheads="1"/>
        </xdr:cNvSpPr>
      </xdr:nvSpPr>
      <xdr:spPr>
        <a:xfrm>
          <a:off x="314325" y="13601700"/>
          <a:ext cx="5924550"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composition of the Group during the quarter under review.
</a:t>
          </a:r>
        </a:p>
      </xdr:txBody>
    </xdr:sp>
    <xdr:clientData/>
  </xdr:twoCellAnchor>
  <xdr:twoCellAnchor>
    <xdr:from>
      <xdr:col>1</xdr:col>
      <xdr:colOff>9525</xdr:colOff>
      <xdr:row>89</xdr:row>
      <xdr:rowOff>9525</xdr:rowOff>
    </xdr:from>
    <xdr:to>
      <xdr:col>8</xdr:col>
      <xdr:colOff>723900</xdr:colOff>
      <xdr:row>91</xdr:row>
      <xdr:rowOff>9525</xdr:rowOff>
    </xdr:to>
    <xdr:sp>
      <xdr:nvSpPr>
        <xdr:cNvPr id="5" name="Text 18"/>
        <xdr:cNvSpPr txBox="1">
          <a:spLocks noChangeArrowheads="1"/>
        </xdr:cNvSpPr>
      </xdr:nvSpPr>
      <xdr:spPr>
        <a:xfrm>
          <a:off x="314325" y="14420850"/>
          <a:ext cx="61912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31 July 2006, total bank guarantee outstanding relating to performance and tenders amounted to RM8.225 million.</a:t>
          </a:r>
        </a:p>
      </xdr:txBody>
    </xdr:sp>
    <xdr:clientData/>
  </xdr:twoCellAnchor>
  <xdr:twoCellAnchor>
    <xdr:from>
      <xdr:col>1</xdr:col>
      <xdr:colOff>9525</xdr:colOff>
      <xdr:row>125</xdr:row>
      <xdr:rowOff>0</xdr:rowOff>
    </xdr:from>
    <xdr:to>
      <xdr:col>8</xdr:col>
      <xdr:colOff>723900</xdr:colOff>
      <xdr:row>130</xdr:row>
      <xdr:rowOff>0</xdr:rowOff>
    </xdr:to>
    <xdr:sp>
      <xdr:nvSpPr>
        <xdr:cNvPr id="6" name="Text 18"/>
        <xdr:cNvSpPr txBox="1">
          <a:spLocks noChangeArrowheads="1"/>
        </xdr:cNvSpPr>
      </xdr:nvSpPr>
      <xdr:spPr>
        <a:xfrm>
          <a:off x="314325" y="20497800"/>
          <a:ext cx="6191250" cy="8096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There is no material factor affecting the earnings and/or revenue of the company and the Group for the current quarter and financial year-to-date.</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133</xdr:row>
      <xdr:rowOff>0</xdr:rowOff>
    </xdr:from>
    <xdr:to>
      <xdr:col>8</xdr:col>
      <xdr:colOff>714375</xdr:colOff>
      <xdr:row>137</xdr:row>
      <xdr:rowOff>152400</xdr:rowOff>
    </xdr:to>
    <xdr:sp>
      <xdr:nvSpPr>
        <xdr:cNvPr id="7" name="Text 18"/>
        <xdr:cNvSpPr txBox="1">
          <a:spLocks noChangeArrowheads="1"/>
        </xdr:cNvSpPr>
      </xdr:nvSpPr>
      <xdr:spPr>
        <a:xfrm>
          <a:off x="333375" y="21793200"/>
          <a:ext cx="6162675" cy="8001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quarter under review yielded a turnover of RM72.714 million as compared to a turnover of RM80.349 million in the preceding quarter, resulting in a loss before taxation of RM3.904 million as compared to a loss of RM1.004 million in the preceding quarter.
</a:t>
          </a:r>
        </a:p>
      </xdr:txBody>
    </xdr:sp>
    <xdr:clientData/>
  </xdr:twoCellAnchor>
  <xdr:twoCellAnchor>
    <xdr:from>
      <xdr:col>1</xdr:col>
      <xdr:colOff>9525</xdr:colOff>
      <xdr:row>141</xdr:row>
      <xdr:rowOff>0</xdr:rowOff>
    </xdr:from>
    <xdr:to>
      <xdr:col>8</xdr:col>
      <xdr:colOff>723900</xdr:colOff>
      <xdr:row>145</xdr:row>
      <xdr:rowOff>9525</xdr:rowOff>
    </xdr:to>
    <xdr:sp>
      <xdr:nvSpPr>
        <xdr:cNvPr id="8" name="Text 18"/>
        <xdr:cNvSpPr txBox="1">
          <a:spLocks noChangeArrowheads="1"/>
        </xdr:cNvSpPr>
      </xdr:nvSpPr>
      <xdr:spPr>
        <a:xfrm>
          <a:off x="314325" y="23088600"/>
          <a:ext cx="6191250" cy="657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unforeseen circumstances, the Group anticipates an increase in the turnover in the manufacturing sector and the communication and system integration and defence maintenance sectors are poised to benefit from the increase in ICT spending under the 9th Malaysia Plan.</a:t>
          </a:r>
        </a:p>
      </xdr:txBody>
    </xdr:sp>
    <xdr:clientData/>
  </xdr:twoCellAnchor>
  <xdr:twoCellAnchor>
    <xdr:from>
      <xdr:col>1</xdr:col>
      <xdr:colOff>9525</xdr:colOff>
      <xdr:row>70</xdr:row>
      <xdr:rowOff>0</xdr:rowOff>
    </xdr:from>
    <xdr:to>
      <xdr:col>8</xdr:col>
      <xdr:colOff>409575</xdr:colOff>
      <xdr:row>70</xdr:row>
      <xdr:rowOff>0</xdr:rowOff>
    </xdr:to>
    <xdr:sp>
      <xdr:nvSpPr>
        <xdr:cNvPr id="9" name="Text 18"/>
        <xdr:cNvSpPr txBox="1">
          <a:spLocks noChangeArrowheads="1"/>
        </xdr:cNvSpPr>
      </xdr:nvSpPr>
      <xdr:spPr>
        <a:xfrm>
          <a:off x="314325" y="11334750"/>
          <a:ext cx="58769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151</xdr:row>
      <xdr:rowOff>0</xdr:rowOff>
    </xdr:from>
    <xdr:to>
      <xdr:col>8</xdr:col>
      <xdr:colOff>523875</xdr:colOff>
      <xdr:row>151</xdr:row>
      <xdr:rowOff>0</xdr:rowOff>
    </xdr:to>
    <xdr:sp>
      <xdr:nvSpPr>
        <xdr:cNvPr id="10" name="Text 18"/>
        <xdr:cNvSpPr txBox="1">
          <a:spLocks noChangeArrowheads="1"/>
        </xdr:cNvSpPr>
      </xdr:nvSpPr>
      <xdr:spPr>
        <a:xfrm>
          <a:off x="314325" y="24707850"/>
          <a:ext cx="5991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167</xdr:row>
      <xdr:rowOff>9525</xdr:rowOff>
    </xdr:from>
    <xdr:to>
      <xdr:col>8</xdr:col>
      <xdr:colOff>714375</xdr:colOff>
      <xdr:row>171</xdr:row>
      <xdr:rowOff>9525</xdr:rowOff>
    </xdr:to>
    <xdr:sp>
      <xdr:nvSpPr>
        <xdr:cNvPr id="11" name="Text 18"/>
        <xdr:cNvSpPr txBox="1">
          <a:spLocks noChangeArrowheads="1"/>
        </xdr:cNvSpPr>
      </xdr:nvSpPr>
      <xdr:spPr>
        <a:xfrm>
          <a:off x="314325" y="27165300"/>
          <a:ext cx="6181725" cy="647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sale of unquoted investments and/or properties for the current quarter and financial year to date except for the disposal of 2 properties by Comintel Sdn Bhd to Nexus Precious Sdn Bhd for a total consideration of RM3.25 million as reported in the previous quarter.</a:t>
          </a:r>
        </a:p>
      </xdr:txBody>
    </xdr:sp>
    <xdr:clientData/>
  </xdr:twoCellAnchor>
  <xdr:twoCellAnchor>
    <xdr:from>
      <xdr:col>1</xdr:col>
      <xdr:colOff>9525</xdr:colOff>
      <xdr:row>174</xdr:row>
      <xdr:rowOff>9525</xdr:rowOff>
    </xdr:from>
    <xdr:to>
      <xdr:col>8</xdr:col>
      <xdr:colOff>438150</xdr:colOff>
      <xdr:row>178</xdr:row>
      <xdr:rowOff>0</xdr:rowOff>
    </xdr:to>
    <xdr:sp>
      <xdr:nvSpPr>
        <xdr:cNvPr id="12" name="Text 18"/>
        <xdr:cNvSpPr txBox="1">
          <a:spLocks noChangeArrowheads="1"/>
        </xdr:cNvSpPr>
      </xdr:nvSpPr>
      <xdr:spPr>
        <a:xfrm>
          <a:off x="314325" y="28298775"/>
          <a:ext cx="59055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184</xdr:row>
      <xdr:rowOff>0</xdr:rowOff>
    </xdr:from>
    <xdr:to>
      <xdr:col>8</xdr:col>
      <xdr:colOff>485775</xdr:colOff>
      <xdr:row>184</xdr:row>
      <xdr:rowOff>0</xdr:rowOff>
    </xdr:to>
    <xdr:sp>
      <xdr:nvSpPr>
        <xdr:cNvPr id="13" name="Text 18"/>
        <xdr:cNvSpPr txBox="1">
          <a:spLocks noChangeArrowheads="1"/>
        </xdr:cNvSpPr>
      </xdr:nvSpPr>
      <xdr:spPr>
        <a:xfrm>
          <a:off x="314325" y="29908500"/>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1</xdr:col>
      <xdr:colOff>9525</xdr:colOff>
      <xdr:row>201</xdr:row>
      <xdr:rowOff>0</xdr:rowOff>
    </xdr:from>
    <xdr:to>
      <xdr:col>8</xdr:col>
      <xdr:colOff>333375</xdr:colOff>
      <xdr:row>203</xdr:row>
      <xdr:rowOff>0</xdr:rowOff>
    </xdr:to>
    <xdr:sp>
      <xdr:nvSpPr>
        <xdr:cNvPr id="14" name="Text 18"/>
        <xdr:cNvSpPr txBox="1">
          <a:spLocks noChangeArrowheads="1"/>
        </xdr:cNvSpPr>
      </xdr:nvSpPr>
      <xdr:spPr>
        <a:xfrm>
          <a:off x="314325" y="32680275"/>
          <a:ext cx="5800725"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9525</xdr:colOff>
      <xdr:row>206</xdr:row>
      <xdr:rowOff>9525</xdr:rowOff>
    </xdr:from>
    <xdr:to>
      <xdr:col>8</xdr:col>
      <xdr:colOff>447675</xdr:colOff>
      <xdr:row>208</xdr:row>
      <xdr:rowOff>19050</xdr:rowOff>
    </xdr:to>
    <xdr:sp>
      <xdr:nvSpPr>
        <xdr:cNvPr id="15" name="Text 18"/>
        <xdr:cNvSpPr txBox="1">
          <a:spLocks noChangeArrowheads="1"/>
        </xdr:cNvSpPr>
      </xdr:nvSpPr>
      <xdr:spPr>
        <a:xfrm>
          <a:off x="314325" y="33499425"/>
          <a:ext cx="5915025" cy="3333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is no material litigation for the period under review.</a:t>
          </a:r>
        </a:p>
      </xdr:txBody>
    </xdr:sp>
    <xdr:clientData/>
  </xdr:twoCellAnchor>
  <xdr:twoCellAnchor>
    <xdr:from>
      <xdr:col>1</xdr:col>
      <xdr:colOff>9525</xdr:colOff>
      <xdr:row>8</xdr:row>
      <xdr:rowOff>152400</xdr:rowOff>
    </xdr:from>
    <xdr:to>
      <xdr:col>8</xdr:col>
      <xdr:colOff>704850</xdr:colOff>
      <xdr:row>21</xdr:row>
      <xdr:rowOff>9525</xdr:rowOff>
    </xdr:to>
    <xdr:sp>
      <xdr:nvSpPr>
        <xdr:cNvPr id="16" name="TextBox 16"/>
        <xdr:cNvSpPr txBox="1">
          <a:spLocks noChangeArrowheads="1"/>
        </xdr:cNvSpPr>
      </xdr:nvSpPr>
      <xdr:spPr>
        <a:xfrm>
          <a:off x="314325" y="1447800"/>
          <a:ext cx="6172200" cy="1962150"/>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compliance with FRS 134, Interim Financial Reporting and Chapter 9 Part K of the Listing Requirements of Bursa Malaysia Securities Berhad ("Bursa Malaysia"). 
The interim financial statements should be read in conjunction with the audited financial statements for the year ended 31 January 2006. The explanatory notes attached to the interim financial statements provide an explanation of events and transactions that are significant to the understanding of the changes in the financial position and performance of the Group.
The accounting principles and bases used are consistent with those previously adopted in the preparation of the audited financial statements of Comintel Corporation Bhd (Comcorp) except for the accounting policies changes that are expected to be reflected in the 2007 annual financial statements. Details of these changes in accounting policies are set out in Note 2.</a:t>
          </a:r>
        </a:p>
      </xdr:txBody>
    </xdr:sp>
    <xdr:clientData/>
  </xdr:twoCellAnchor>
  <xdr:twoCellAnchor>
    <xdr:from>
      <xdr:col>1</xdr:col>
      <xdr:colOff>19050</xdr:colOff>
      <xdr:row>66</xdr:row>
      <xdr:rowOff>9525</xdr:rowOff>
    </xdr:from>
    <xdr:to>
      <xdr:col>8</xdr:col>
      <xdr:colOff>714375</xdr:colOff>
      <xdr:row>69</xdr:row>
      <xdr:rowOff>0</xdr:rowOff>
    </xdr:to>
    <xdr:sp>
      <xdr:nvSpPr>
        <xdr:cNvPr id="17" name="TextBox 17"/>
        <xdr:cNvSpPr txBox="1">
          <a:spLocks noChangeArrowheads="1"/>
        </xdr:cNvSpPr>
      </xdr:nvSpPr>
      <xdr:spPr>
        <a:xfrm>
          <a:off x="323850" y="10696575"/>
          <a:ext cx="6172200" cy="47625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quarter under review. </a:t>
          </a:r>
        </a:p>
      </xdr:txBody>
    </xdr:sp>
    <xdr:clientData/>
  </xdr:twoCellAnchor>
  <xdr:twoCellAnchor>
    <xdr:from>
      <xdr:col>0</xdr:col>
      <xdr:colOff>276225</xdr:colOff>
      <xdr:row>232</xdr:row>
      <xdr:rowOff>0</xdr:rowOff>
    </xdr:from>
    <xdr:to>
      <xdr:col>8</xdr:col>
      <xdr:colOff>247650</xdr:colOff>
      <xdr:row>232</xdr:row>
      <xdr:rowOff>0</xdr:rowOff>
    </xdr:to>
    <xdr:sp>
      <xdr:nvSpPr>
        <xdr:cNvPr id="18" name="TextBox 18"/>
        <xdr:cNvSpPr txBox="1">
          <a:spLocks noChangeArrowheads="1"/>
        </xdr:cNvSpPr>
      </xdr:nvSpPr>
      <xdr:spPr>
        <a:xfrm>
          <a:off x="276225" y="3757612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87</xdr:row>
      <xdr:rowOff>0</xdr:rowOff>
    </xdr:from>
    <xdr:to>
      <xdr:col>8</xdr:col>
      <xdr:colOff>514350</xdr:colOff>
      <xdr:row>87</xdr:row>
      <xdr:rowOff>0</xdr:rowOff>
    </xdr:to>
    <xdr:sp>
      <xdr:nvSpPr>
        <xdr:cNvPr id="19" name="TextBox 19"/>
        <xdr:cNvSpPr txBox="1">
          <a:spLocks noChangeArrowheads="1"/>
        </xdr:cNvSpPr>
      </xdr:nvSpPr>
      <xdr:spPr>
        <a:xfrm>
          <a:off x="323850" y="14087475"/>
          <a:ext cx="5972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87</xdr:row>
      <xdr:rowOff>0</xdr:rowOff>
    </xdr:from>
    <xdr:to>
      <xdr:col>8</xdr:col>
      <xdr:colOff>447675</xdr:colOff>
      <xdr:row>87</xdr:row>
      <xdr:rowOff>0</xdr:rowOff>
    </xdr:to>
    <xdr:sp>
      <xdr:nvSpPr>
        <xdr:cNvPr id="20" name="TextBox 20"/>
        <xdr:cNvSpPr txBox="1">
          <a:spLocks noChangeArrowheads="1"/>
        </xdr:cNvSpPr>
      </xdr:nvSpPr>
      <xdr:spPr>
        <a:xfrm>
          <a:off x="304800" y="14087475"/>
          <a:ext cx="5924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239</xdr:row>
      <xdr:rowOff>19050</xdr:rowOff>
    </xdr:from>
    <xdr:to>
      <xdr:col>8</xdr:col>
      <xdr:colOff>561975</xdr:colOff>
      <xdr:row>245</xdr:row>
      <xdr:rowOff>47625</xdr:rowOff>
    </xdr:to>
    <xdr:sp>
      <xdr:nvSpPr>
        <xdr:cNvPr id="21" name="TextBox 21"/>
        <xdr:cNvSpPr txBox="1">
          <a:spLocks noChangeArrowheads="1"/>
        </xdr:cNvSpPr>
      </xdr:nvSpPr>
      <xdr:spPr>
        <a:xfrm>
          <a:off x="333375" y="38728650"/>
          <a:ext cx="6010275" cy="1000125"/>
        </a:xfrm>
        <a:prstGeom prst="rect">
          <a:avLst/>
        </a:prstGeom>
        <a:solidFill>
          <a:srgbClr val="FFFFFF"/>
        </a:solidFill>
        <a:ln w="9525" cmpd="sng">
          <a:noFill/>
        </a:ln>
      </xdr:spPr>
      <xdr:txBody>
        <a:bodyPr vertOverflow="clip" wrap="square"/>
        <a:p>
          <a:pPr algn="l">
            <a:defRPr/>
          </a:pPr>
          <a:r>
            <a:rPr lang="en-US" cap="none" sz="1000" b="0" i="0" u="none" baseline="0"/>
            <a:t>By order of the Board
COMINTEL CORPORATION BHD (Company no. : 630068-T) 
Loh Hock Chiang                                                                                                         
Company Secretary MIA 11139                                                                                   
Chong Fui Nyee                                                                                                            Shah Alam
Company Secretary MAICSA 0861032                                                                      28 September 2006</a:t>
          </a:r>
        </a:p>
      </xdr:txBody>
    </xdr:sp>
    <xdr:clientData/>
  </xdr:twoCellAnchor>
  <xdr:twoCellAnchor>
    <xdr:from>
      <xdr:col>1</xdr:col>
      <xdr:colOff>9525</xdr:colOff>
      <xdr:row>184</xdr:row>
      <xdr:rowOff>0</xdr:rowOff>
    </xdr:from>
    <xdr:to>
      <xdr:col>8</xdr:col>
      <xdr:colOff>485775</xdr:colOff>
      <xdr:row>184</xdr:row>
      <xdr:rowOff>0</xdr:rowOff>
    </xdr:to>
    <xdr:sp>
      <xdr:nvSpPr>
        <xdr:cNvPr id="22" name="Text 18"/>
        <xdr:cNvSpPr txBox="1">
          <a:spLocks noChangeArrowheads="1"/>
        </xdr:cNvSpPr>
      </xdr:nvSpPr>
      <xdr:spPr>
        <a:xfrm>
          <a:off x="314325" y="29908500"/>
          <a:ext cx="5953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203</xdr:row>
      <xdr:rowOff>0</xdr:rowOff>
    </xdr:from>
    <xdr:to>
      <xdr:col>8</xdr:col>
      <xdr:colOff>333375</xdr:colOff>
      <xdr:row>203</xdr:row>
      <xdr:rowOff>0</xdr:rowOff>
    </xdr:to>
    <xdr:sp>
      <xdr:nvSpPr>
        <xdr:cNvPr id="23" name="Text 18"/>
        <xdr:cNvSpPr txBox="1">
          <a:spLocks noChangeArrowheads="1"/>
        </xdr:cNvSpPr>
      </xdr:nvSpPr>
      <xdr:spPr>
        <a:xfrm>
          <a:off x="314325" y="33004125"/>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50</xdr:row>
      <xdr:rowOff>0</xdr:rowOff>
    </xdr:from>
    <xdr:to>
      <xdr:col>8</xdr:col>
      <xdr:colOff>419100</xdr:colOff>
      <xdr:row>50</xdr:row>
      <xdr:rowOff>0</xdr:rowOff>
    </xdr:to>
    <xdr:sp>
      <xdr:nvSpPr>
        <xdr:cNvPr id="24" name="Text 18"/>
        <xdr:cNvSpPr txBox="1">
          <a:spLocks noChangeArrowheads="1"/>
        </xdr:cNvSpPr>
      </xdr:nvSpPr>
      <xdr:spPr>
        <a:xfrm>
          <a:off x="314325" y="8096250"/>
          <a:ext cx="5886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232</xdr:row>
      <xdr:rowOff>0</xdr:rowOff>
    </xdr:from>
    <xdr:to>
      <xdr:col>8</xdr:col>
      <xdr:colOff>247650</xdr:colOff>
      <xdr:row>232</xdr:row>
      <xdr:rowOff>0</xdr:rowOff>
    </xdr:to>
    <xdr:sp>
      <xdr:nvSpPr>
        <xdr:cNvPr id="25" name="TextBox 25"/>
        <xdr:cNvSpPr txBox="1">
          <a:spLocks noChangeArrowheads="1"/>
        </xdr:cNvSpPr>
      </xdr:nvSpPr>
      <xdr:spPr>
        <a:xfrm>
          <a:off x="276225" y="3757612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9525</xdr:colOff>
      <xdr:row>50</xdr:row>
      <xdr:rowOff>9525</xdr:rowOff>
    </xdr:from>
    <xdr:to>
      <xdr:col>8</xdr:col>
      <xdr:colOff>419100</xdr:colOff>
      <xdr:row>52</xdr:row>
      <xdr:rowOff>9525</xdr:rowOff>
    </xdr:to>
    <xdr:sp>
      <xdr:nvSpPr>
        <xdr:cNvPr id="26" name="Text 18"/>
        <xdr:cNvSpPr txBox="1">
          <a:spLocks noChangeArrowheads="1"/>
        </xdr:cNvSpPr>
      </xdr:nvSpPr>
      <xdr:spPr>
        <a:xfrm>
          <a:off x="314325" y="8105775"/>
          <a:ext cx="58864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operations have not been affected materially by any seasonal/cyclical factors. </a:t>
          </a:r>
        </a:p>
      </xdr:txBody>
    </xdr:sp>
    <xdr:clientData/>
  </xdr:twoCellAnchor>
  <xdr:twoCellAnchor>
    <xdr:from>
      <xdr:col>1</xdr:col>
      <xdr:colOff>28575</xdr:colOff>
      <xdr:row>209</xdr:row>
      <xdr:rowOff>0</xdr:rowOff>
    </xdr:from>
    <xdr:to>
      <xdr:col>8</xdr:col>
      <xdr:colOff>714375</xdr:colOff>
      <xdr:row>209</xdr:row>
      <xdr:rowOff>0</xdr:rowOff>
    </xdr:to>
    <xdr:sp>
      <xdr:nvSpPr>
        <xdr:cNvPr id="27" name="TextBox 28"/>
        <xdr:cNvSpPr txBox="1">
          <a:spLocks noChangeArrowheads="1"/>
        </xdr:cNvSpPr>
      </xdr:nvSpPr>
      <xdr:spPr>
        <a:xfrm>
          <a:off x="333375" y="33975675"/>
          <a:ext cx="6162675" cy="0"/>
        </a:xfrm>
        <a:prstGeom prst="rect">
          <a:avLst/>
        </a:prstGeom>
        <a:solidFill>
          <a:srgbClr val="FFFFFF"/>
        </a:solidFill>
        <a:ln w="9525" cmpd="sng">
          <a:noFill/>
        </a:ln>
      </xdr:spPr>
      <xdr:txBody>
        <a:bodyPr vertOverflow="clip" wrap="square"/>
        <a:p>
          <a:pPr algn="l">
            <a:defRPr/>
          </a:pPr>
          <a:r>
            <a:rPr lang="en-US" cap="none" sz="1000" b="0" i="0" u="none" baseline="0"/>
            <a:t>Further to the letter from Majlis Perbandaran Subang Jaya (MPSJ) dated 1 June 2005, indicating that all the necessary planning requirement have been fulfilled by Comintel Sdn Bhd and that it has no objection to Comintel Sdn Bhd applying for the CF, Comintel Sdn Bhd had on 24 June 2005 submitted to MPSJ's Building Department for CF inspection. On 24 August and 2 September of the same year, Comintel Sdn Bhd also submitted some amendment on the building plan to the Building Department of MPSJ for their checking and approval. Upon request of MPSJ, on 14 October, Comintel submitted the amended bomba approved plan to Jabatan Bomba Malaysia for approval. On 22 February 2006, an inspection of the building was conducted by Jabatan Bomba Malaysia. Subsequent to the inspection, Comintel submitted an updated plan to MPSJ on 20 March 2006 and was granted the approval by MPSJ on 5 June 2006. Notwithstanding the above, Comintel Sdn Bhd had on 28 April 2006 entered into 2 separate Sales and Purchase agreement with Nexus Precious Sdn Bhd to dispose of such properties for a total consideration of RM3.25 million. As todate, the transaction is pending receipt of the balance purchase price from the purchaser.</a:t>
          </a:r>
        </a:p>
      </xdr:txBody>
    </xdr:sp>
    <xdr:clientData/>
  </xdr:twoCellAnchor>
  <xdr:twoCellAnchor>
    <xdr:from>
      <xdr:col>0</xdr:col>
      <xdr:colOff>295275</xdr:colOff>
      <xdr:row>60</xdr:row>
      <xdr:rowOff>142875</xdr:rowOff>
    </xdr:from>
    <xdr:to>
      <xdr:col>8</xdr:col>
      <xdr:colOff>657225</xdr:colOff>
      <xdr:row>63</xdr:row>
      <xdr:rowOff>0</xdr:rowOff>
    </xdr:to>
    <xdr:sp>
      <xdr:nvSpPr>
        <xdr:cNvPr id="28" name="TextBox 30"/>
        <xdr:cNvSpPr txBox="1">
          <a:spLocks noChangeArrowheads="1"/>
        </xdr:cNvSpPr>
      </xdr:nvSpPr>
      <xdr:spPr>
        <a:xfrm>
          <a:off x="295275" y="9858375"/>
          <a:ext cx="6143625" cy="3429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estimates of amounts reported that have a material effect in the current financial quarter.</a:t>
          </a:r>
        </a:p>
      </xdr:txBody>
    </xdr:sp>
    <xdr:clientData/>
  </xdr:twoCellAnchor>
  <xdr:twoCellAnchor>
    <xdr:from>
      <xdr:col>1</xdr:col>
      <xdr:colOff>9525</xdr:colOff>
      <xdr:row>78</xdr:row>
      <xdr:rowOff>0</xdr:rowOff>
    </xdr:from>
    <xdr:to>
      <xdr:col>8</xdr:col>
      <xdr:colOff>714375</xdr:colOff>
      <xdr:row>80</xdr:row>
      <xdr:rowOff>133350</xdr:rowOff>
    </xdr:to>
    <xdr:sp>
      <xdr:nvSpPr>
        <xdr:cNvPr id="29" name="Text 18"/>
        <xdr:cNvSpPr txBox="1">
          <a:spLocks noChangeArrowheads="1"/>
        </xdr:cNvSpPr>
      </xdr:nvSpPr>
      <xdr:spPr>
        <a:xfrm>
          <a:off x="314325" y="12630150"/>
          <a:ext cx="61817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events subsequent to the end of the quarter under review that have not been reflected in the financial statements for the quarter under review.</a:t>
          </a:r>
        </a:p>
      </xdr:txBody>
    </xdr:sp>
    <xdr:clientData/>
  </xdr:twoCellAnchor>
  <xdr:twoCellAnchor>
    <xdr:from>
      <xdr:col>1</xdr:col>
      <xdr:colOff>9525</xdr:colOff>
      <xdr:row>212</xdr:row>
      <xdr:rowOff>9525</xdr:rowOff>
    </xdr:from>
    <xdr:to>
      <xdr:col>8</xdr:col>
      <xdr:colOff>600075</xdr:colOff>
      <xdr:row>214</xdr:row>
      <xdr:rowOff>9525</xdr:rowOff>
    </xdr:to>
    <xdr:sp>
      <xdr:nvSpPr>
        <xdr:cNvPr id="30" name="Text 18"/>
        <xdr:cNvSpPr txBox="1">
          <a:spLocks noChangeArrowheads="1"/>
        </xdr:cNvSpPr>
      </xdr:nvSpPr>
      <xdr:spPr>
        <a:xfrm>
          <a:off x="314325" y="34470975"/>
          <a:ext cx="6067425"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dividends declared or proposed by the Company in the quarter under review.</a:t>
          </a:r>
        </a:p>
      </xdr:txBody>
    </xdr:sp>
    <xdr:clientData/>
  </xdr:twoCellAnchor>
  <xdr:oneCellAnchor>
    <xdr:from>
      <xdr:col>2</xdr:col>
      <xdr:colOff>257175</xdr:colOff>
      <xdr:row>139</xdr:row>
      <xdr:rowOff>0</xdr:rowOff>
    </xdr:from>
    <xdr:ext cx="76200" cy="200025"/>
    <xdr:sp>
      <xdr:nvSpPr>
        <xdr:cNvPr id="31" name="TextBox 33"/>
        <xdr:cNvSpPr txBox="1">
          <a:spLocks noChangeArrowheads="1"/>
        </xdr:cNvSpPr>
      </xdr:nvSpPr>
      <xdr:spPr>
        <a:xfrm>
          <a:off x="1333500" y="22764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148</xdr:row>
      <xdr:rowOff>0</xdr:rowOff>
    </xdr:from>
    <xdr:to>
      <xdr:col>8</xdr:col>
      <xdr:colOff>476250</xdr:colOff>
      <xdr:row>149</xdr:row>
      <xdr:rowOff>142875</xdr:rowOff>
    </xdr:to>
    <xdr:sp>
      <xdr:nvSpPr>
        <xdr:cNvPr id="32" name="Text 18"/>
        <xdr:cNvSpPr txBox="1">
          <a:spLocks noChangeArrowheads="1"/>
        </xdr:cNvSpPr>
      </xdr:nvSpPr>
      <xdr:spPr>
        <a:xfrm>
          <a:off x="314325" y="24222075"/>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provide any profit forecast in any public document for the quarter ended 31 July 2006.</a:t>
          </a:r>
        </a:p>
      </xdr:txBody>
    </xdr:sp>
    <xdr:clientData/>
  </xdr:twoCellAnchor>
  <xdr:twoCellAnchor>
    <xdr:from>
      <xdr:col>1</xdr:col>
      <xdr:colOff>9525</xdr:colOff>
      <xdr:row>181</xdr:row>
      <xdr:rowOff>0</xdr:rowOff>
    </xdr:from>
    <xdr:to>
      <xdr:col>8</xdr:col>
      <xdr:colOff>371475</xdr:colOff>
      <xdr:row>182</xdr:row>
      <xdr:rowOff>95250</xdr:rowOff>
    </xdr:to>
    <xdr:sp>
      <xdr:nvSpPr>
        <xdr:cNvPr id="33" name="Text 18"/>
        <xdr:cNvSpPr txBox="1">
          <a:spLocks noChangeArrowheads="1"/>
        </xdr:cNvSpPr>
      </xdr:nvSpPr>
      <xdr:spPr>
        <a:xfrm>
          <a:off x="314325" y="29422725"/>
          <a:ext cx="5838825" cy="257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corporate proposals announced but not completed as at the date of this report.</a:t>
          </a:r>
        </a:p>
      </xdr:txBody>
    </xdr:sp>
    <xdr:clientData/>
  </xdr:twoCellAnchor>
  <xdr:twoCellAnchor>
    <xdr:from>
      <xdr:col>1</xdr:col>
      <xdr:colOff>9525</xdr:colOff>
      <xdr:row>235</xdr:row>
      <xdr:rowOff>9525</xdr:rowOff>
    </xdr:from>
    <xdr:to>
      <xdr:col>8</xdr:col>
      <xdr:colOff>714375</xdr:colOff>
      <xdr:row>238</xdr:row>
      <xdr:rowOff>0</xdr:rowOff>
    </xdr:to>
    <xdr:sp>
      <xdr:nvSpPr>
        <xdr:cNvPr id="34" name="Text 18"/>
        <xdr:cNvSpPr txBox="1">
          <a:spLocks noChangeArrowheads="1"/>
        </xdr:cNvSpPr>
      </xdr:nvSpPr>
      <xdr:spPr>
        <a:xfrm>
          <a:off x="314325" y="38071425"/>
          <a:ext cx="61817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interim financial statements were authorised for issue by the Board of Directors in accordance with a resolution of the directors on 28 September 2006. </a:t>
          </a:r>
        </a:p>
      </xdr:txBody>
    </xdr:sp>
    <xdr:clientData/>
  </xdr:twoCellAnchor>
  <xdr:twoCellAnchor>
    <xdr:from>
      <xdr:col>1</xdr:col>
      <xdr:colOff>9525</xdr:colOff>
      <xdr:row>92</xdr:row>
      <xdr:rowOff>0</xdr:rowOff>
    </xdr:from>
    <xdr:to>
      <xdr:col>8</xdr:col>
      <xdr:colOff>485775</xdr:colOff>
      <xdr:row>92</xdr:row>
      <xdr:rowOff>0</xdr:rowOff>
    </xdr:to>
    <xdr:sp>
      <xdr:nvSpPr>
        <xdr:cNvPr id="35" name="Text 18"/>
        <xdr:cNvSpPr txBox="1">
          <a:spLocks noChangeArrowheads="1"/>
        </xdr:cNvSpPr>
      </xdr:nvSpPr>
      <xdr:spPr>
        <a:xfrm>
          <a:off x="314325" y="14897100"/>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Included in the cumulative operating income for previous quarter is a deemed gain on disposal of investment in LNC Tech Co Ltd (refer to note 9 above) amounting to RM5.168 million.</a:t>
          </a:r>
        </a:p>
      </xdr:txBody>
    </xdr:sp>
    <xdr:clientData/>
  </xdr:twoCellAnchor>
  <xdr:twoCellAnchor>
    <xdr:from>
      <xdr:col>1</xdr:col>
      <xdr:colOff>9525</xdr:colOff>
      <xdr:row>233</xdr:row>
      <xdr:rowOff>0</xdr:rowOff>
    </xdr:from>
    <xdr:to>
      <xdr:col>8</xdr:col>
      <xdr:colOff>447675</xdr:colOff>
      <xdr:row>233</xdr:row>
      <xdr:rowOff>0</xdr:rowOff>
    </xdr:to>
    <xdr:sp>
      <xdr:nvSpPr>
        <xdr:cNvPr id="36" name="Text 18"/>
        <xdr:cNvSpPr txBox="1">
          <a:spLocks noChangeArrowheads="1"/>
        </xdr:cNvSpPr>
      </xdr:nvSpPr>
      <xdr:spPr>
        <a:xfrm>
          <a:off x="314325" y="37738050"/>
          <a:ext cx="59150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Some of the comparative figures for year ended 31 January 2005 may differ from our previous announcement due to audit adjustments.</a:t>
          </a:r>
        </a:p>
      </xdr:txBody>
    </xdr:sp>
    <xdr:clientData/>
  </xdr:twoCellAnchor>
  <xdr:twoCellAnchor>
    <xdr:from>
      <xdr:col>1</xdr:col>
      <xdr:colOff>9525</xdr:colOff>
      <xdr:row>24</xdr:row>
      <xdr:rowOff>0</xdr:rowOff>
    </xdr:from>
    <xdr:to>
      <xdr:col>8</xdr:col>
      <xdr:colOff>704850</xdr:colOff>
      <xdr:row>42</xdr:row>
      <xdr:rowOff>9525</xdr:rowOff>
    </xdr:to>
    <xdr:sp>
      <xdr:nvSpPr>
        <xdr:cNvPr id="37" name="Text 18"/>
        <xdr:cNvSpPr txBox="1">
          <a:spLocks noChangeArrowheads="1"/>
        </xdr:cNvSpPr>
      </xdr:nvSpPr>
      <xdr:spPr>
        <a:xfrm>
          <a:off x="314325" y="3886200"/>
          <a:ext cx="6172200" cy="2924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Group has adopted all the new and revised Financial Reporting Standards ("FRS") issued by the Malaysian Accounting Standards Board ("MASB") that are relevant to its operations effective for accounting periods beginning on or after 1 January 2006.
The adoption of these new and revised FRSs does not have significant financial impact on the Group. The following sets out further information on the changes in accounting policies which have been reflected in this interim financial report.
</a:t>
          </a:r>
          <a:r>
            <a:rPr lang="en-US" cap="none" sz="1000" b="0" i="0" u="sng" baseline="0">
              <a:solidFill>
                <a:srgbClr val="000000"/>
              </a:solidFill>
              <a:latin typeface="Times New Roman"/>
              <a:ea typeface="Times New Roman"/>
              <a:cs typeface="Times New Roman"/>
            </a:rPr>
            <a:t>FRS 101, Presentation of Financial Statements and FRS 127, Consolidated and Separate Financial Statements</a:t>
          </a:r>
          <a:r>
            <a:rPr lang="en-US" cap="none" sz="1000" b="0" i="0" u="none" baseline="0">
              <a:solidFill>
                <a:srgbClr val="000000"/>
              </a:solidFill>
              <a:latin typeface="Times New Roman"/>
              <a:ea typeface="Times New Roman"/>
              <a:cs typeface="Times New Roman"/>
            </a:rPr>
            <a:t>
The presentation of minority interest at the balance sheet date are now presented in the consolidated balance sheet within equity, separate from the equity attributable to the equity holders of the parent, and minority interests in the results of the Group for the period are presented on the face of the consolidated income statement as an allocation of the total profit or loss for the period between the minority interests and the equity holders of the parent.
The presentation of minority interests in the consolidated balance sheet, income statement and statement of changes in equity for the comparative period has been restated accordingly.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tabSelected="1" workbookViewId="0" topLeftCell="A1">
      <selection activeCell="B19" sqref="B19"/>
    </sheetView>
  </sheetViews>
  <sheetFormatPr defaultColWidth="9.140625" defaultRowHeight="12.75"/>
  <cols>
    <col min="1" max="1" width="33.28125" style="4" customWidth="1"/>
    <col min="2" max="2" width="11.140625" style="4" customWidth="1"/>
    <col min="3" max="3" width="12.57421875" style="4" customWidth="1"/>
    <col min="4" max="4" width="1.7109375" style="4" customWidth="1"/>
    <col min="5" max="5" width="12.57421875" style="5" bestFit="1" customWidth="1"/>
    <col min="6" max="6" width="2.00390625" style="4" customWidth="1"/>
    <col min="7" max="7" width="10.7109375" style="5" customWidth="1"/>
    <col min="8" max="8" width="2.00390625" style="4" customWidth="1"/>
    <col min="9" max="9" width="12.28125" style="5" customWidth="1"/>
    <col min="10" max="16384" width="9.140625" style="4" customWidth="1"/>
  </cols>
  <sheetData>
    <row r="1" spans="1:9" ht="12.75">
      <c r="A1" s="6" t="s">
        <v>64</v>
      </c>
      <c r="B1" s="6"/>
      <c r="C1" s="6"/>
      <c r="D1" s="6"/>
      <c r="E1" s="6"/>
      <c r="F1" s="6"/>
      <c r="G1" s="6"/>
      <c r="H1" s="6"/>
      <c r="I1" s="6"/>
    </row>
    <row r="2" spans="1:9" ht="12.75">
      <c r="A2" s="7" t="s">
        <v>65</v>
      </c>
      <c r="B2" s="7"/>
      <c r="C2" s="6"/>
      <c r="D2" s="6"/>
      <c r="E2" s="6"/>
      <c r="F2" s="6"/>
      <c r="G2" s="6"/>
      <c r="H2" s="6"/>
      <c r="I2" s="6"/>
    </row>
    <row r="3" spans="1:9" ht="12.75">
      <c r="A3" s="7"/>
      <c r="B3" s="7"/>
      <c r="C3" s="6"/>
      <c r="D3" s="6"/>
      <c r="E3" s="6"/>
      <c r="F3" s="6"/>
      <c r="G3" s="6"/>
      <c r="H3" s="6"/>
      <c r="I3" s="6"/>
    </row>
    <row r="5" spans="1:2" ht="12.75">
      <c r="A5" s="8" t="s">
        <v>23</v>
      </c>
      <c r="B5" s="8"/>
    </row>
    <row r="6" spans="1:2" ht="12.75">
      <c r="A6" s="8" t="s">
        <v>173</v>
      </c>
      <c r="B6" s="8"/>
    </row>
    <row r="7" spans="1:3" ht="12.75">
      <c r="A7" s="8" t="s">
        <v>18</v>
      </c>
      <c r="B7" s="8"/>
      <c r="C7" s="5"/>
    </row>
    <row r="8" spans="1:3" ht="12.75">
      <c r="A8" s="8"/>
      <c r="B8" s="8"/>
      <c r="C8" s="5"/>
    </row>
    <row r="9" spans="1:9" ht="12.75">
      <c r="A9" s="8"/>
      <c r="B9" s="8"/>
      <c r="C9" s="122" t="s">
        <v>24</v>
      </c>
      <c r="D9" s="122"/>
      <c r="E9" s="122"/>
      <c r="G9" s="122" t="s">
        <v>29</v>
      </c>
      <c r="H9" s="122"/>
      <c r="I9" s="122"/>
    </row>
    <row r="10" spans="3:9" ht="12.75">
      <c r="C10" s="5" t="s">
        <v>91</v>
      </c>
      <c r="D10" s="5"/>
      <c r="E10" s="5" t="s">
        <v>26</v>
      </c>
      <c r="F10" s="5"/>
      <c r="G10" s="5" t="s">
        <v>91</v>
      </c>
      <c r="H10" s="5"/>
      <c r="I10" s="5" t="s">
        <v>26</v>
      </c>
    </row>
    <row r="11" spans="3:11" ht="12.75">
      <c r="C11" s="5" t="s">
        <v>87</v>
      </c>
      <c r="D11" s="5"/>
      <c r="E11" s="5" t="s">
        <v>27</v>
      </c>
      <c r="F11" s="5"/>
      <c r="G11" s="5" t="s">
        <v>25</v>
      </c>
      <c r="H11" s="5"/>
      <c r="I11" s="5" t="s">
        <v>27</v>
      </c>
      <c r="K11" s="5"/>
    </row>
    <row r="12" spans="3:11" ht="12.75">
      <c r="C12" s="5" t="s">
        <v>20</v>
      </c>
      <c r="D12" s="5"/>
      <c r="E12" s="5" t="s">
        <v>20</v>
      </c>
      <c r="F12" s="5"/>
      <c r="G12" s="5" t="s">
        <v>28</v>
      </c>
      <c r="H12" s="5"/>
      <c r="I12" s="5" t="s">
        <v>33</v>
      </c>
      <c r="K12" s="5"/>
    </row>
    <row r="13" spans="3:11" ht="12.75">
      <c r="C13" s="9" t="s">
        <v>174</v>
      </c>
      <c r="D13" s="9"/>
      <c r="E13" s="9" t="s">
        <v>176</v>
      </c>
      <c r="F13" s="9"/>
      <c r="G13" s="9" t="str">
        <f>+C13</f>
        <v>31.07.2006</v>
      </c>
      <c r="H13" s="9"/>
      <c r="I13" s="9" t="str">
        <f>+E13</f>
        <v>31.07.2005</v>
      </c>
      <c r="K13" s="5"/>
    </row>
    <row r="14" spans="2:11" ht="12.75">
      <c r="B14" s="5" t="s">
        <v>85</v>
      </c>
      <c r="C14" s="5" t="s">
        <v>5</v>
      </c>
      <c r="E14" s="5" t="s">
        <v>5</v>
      </c>
      <c r="G14" s="5" t="s">
        <v>5</v>
      </c>
      <c r="I14" s="5" t="s">
        <v>5</v>
      </c>
      <c r="K14" s="5"/>
    </row>
    <row r="15" ht="12.75">
      <c r="B15" s="5"/>
    </row>
    <row r="16" spans="1:9" s="10" customFormat="1" ht="12.75">
      <c r="A16" s="10" t="s">
        <v>7</v>
      </c>
      <c r="B16" s="11"/>
      <c r="C16" s="10">
        <v>72714</v>
      </c>
      <c r="E16" s="11">
        <v>65764</v>
      </c>
      <c r="G16" s="10">
        <v>153063</v>
      </c>
      <c r="I16" s="11">
        <v>136905</v>
      </c>
    </row>
    <row r="17" spans="2:9" s="10" customFormat="1" ht="12.75">
      <c r="B17" s="11"/>
      <c r="E17" s="11"/>
      <c r="I17" s="11"/>
    </row>
    <row r="18" spans="1:9" s="10" customFormat="1" ht="12.75">
      <c r="A18" s="10" t="s">
        <v>9</v>
      </c>
      <c r="B18" s="11"/>
      <c r="C18" s="10">
        <v>-69709</v>
      </c>
      <c r="E18" s="11">
        <v>-63263</v>
      </c>
      <c r="G18" s="10">
        <v>-143861</v>
      </c>
      <c r="I18" s="11">
        <v>-130694</v>
      </c>
    </row>
    <row r="19" spans="2:9" s="10" customFormat="1" ht="12.75">
      <c r="B19" s="11"/>
      <c r="C19" s="12"/>
      <c r="E19" s="12"/>
      <c r="G19" s="12"/>
      <c r="I19" s="12"/>
    </row>
    <row r="20" spans="1:11" s="10" customFormat="1" ht="12.75">
      <c r="A20" s="10" t="s">
        <v>34</v>
      </c>
      <c r="B20" s="11"/>
      <c r="C20" s="10">
        <f>SUM(C16:C19)</f>
        <v>3005</v>
      </c>
      <c r="E20" s="10">
        <f>SUM(E16:E19)</f>
        <v>2501</v>
      </c>
      <c r="G20" s="10">
        <f>SUM(G16:G19)</f>
        <v>9202</v>
      </c>
      <c r="I20" s="10">
        <f>SUM(I16:I19)</f>
        <v>6211</v>
      </c>
      <c r="K20" s="72"/>
    </row>
    <row r="21" spans="2:11" s="10" customFormat="1" ht="12.75">
      <c r="B21" s="11"/>
      <c r="E21" s="11"/>
      <c r="I21" s="11"/>
      <c r="K21"/>
    </row>
    <row r="22" spans="1:11" s="10" customFormat="1" ht="12.75">
      <c r="A22" s="4" t="s">
        <v>10</v>
      </c>
      <c r="B22" s="5" t="s">
        <v>91</v>
      </c>
      <c r="C22" s="10">
        <v>450</v>
      </c>
      <c r="E22" s="11">
        <v>5394</v>
      </c>
      <c r="G22" s="10">
        <f>127+327+15+96+453-44+194</f>
        <v>1168</v>
      </c>
      <c r="I22" s="11">
        <v>5828</v>
      </c>
      <c r="K22"/>
    </row>
    <row r="23" spans="1:11" s="10" customFormat="1" ht="12.75">
      <c r="A23" s="4" t="s">
        <v>35</v>
      </c>
      <c r="B23" s="5"/>
      <c r="C23" s="10">
        <f>-5707-283</f>
        <v>-5990</v>
      </c>
      <c r="E23" s="11">
        <v>-5739</v>
      </c>
      <c r="G23" s="10">
        <f>-11602-519</f>
        <v>-12121</v>
      </c>
      <c r="I23" s="11">
        <v>-11965</v>
      </c>
      <c r="K23"/>
    </row>
    <row r="24" spans="1:9" s="10" customFormat="1" ht="12.75">
      <c r="A24" s="4" t="s">
        <v>15</v>
      </c>
      <c r="B24" s="5"/>
      <c r="C24" s="11">
        <v>-1009</v>
      </c>
      <c r="E24" s="11">
        <v>-920</v>
      </c>
      <c r="G24" s="11">
        <v>-1829</v>
      </c>
      <c r="I24" s="11">
        <v>-1763</v>
      </c>
    </row>
    <row r="25" spans="1:11" s="10" customFormat="1" ht="12.75">
      <c r="A25" s="4" t="s">
        <v>222</v>
      </c>
      <c r="B25" s="11"/>
      <c r="C25" s="14">
        <v>0</v>
      </c>
      <c r="D25" s="14"/>
      <c r="E25" s="10">
        <v>-228</v>
      </c>
      <c r="F25" s="14"/>
      <c r="G25" s="14">
        <v>0</v>
      </c>
      <c r="H25" s="14"/>
      <c r="I25" s="10">
        <v>-228</v>
      </c>
      <c r="K25"/>
    </row>
    <row r="26" spans="1:9" s="10" customFormat="1" ht="12.75">
      <c r="A26" s="4"/>
      <c r="B26" s="5"/>
      <c r="C26" s="13"/>
      <c r="E26" s="13"/>
      <c r="G26" s="13"/>
      <c r="I26" s="13"/>
    </row>
    <row r="27" spans="1:9" s="10" customFormat="1" ht="12.75">
      <c r="A27" s="4" t="s">
        <v>186</v>
      </c>
      <c r="B27" s="5">
        <v>14</v>
      </c>
      <c r="C27" s="11">
        <f>SUM(C20:C26)</f>
        <v>-3544</v>
      </c>
      <c r="E27" s="11">
        <f>SUM(E20:E26)</f>
        <v>1008</v>
      </c>
      <c r="G27" s="11">
        <f>SUM(G20:G26)</f>
        <v>-3580</v>
      </c>
      <c r="I27" s="11">
        <f>SUM(I20:I26)</f>
        <v>-1917</v>
      </c>
    </row>
    <row r="28" spans="1:9" s="10" customFormat="1" ht="12.75">
      <c r="A28" s="4"/>
      <c r="B28" s="5"/>
      <c r="C28" s="11"/>
      <c r="E28" s="11"/>
      <c r="G28" s="11"/>
      <c r="I28" s="11"/>
    </row>
    <row r="29" spans="1:9" s="10" customFormat="1" ht="12.75">
      <c r="A29" s="4" t="s">
        <v>4</v>
      </c>
      <c r="B29" s="5">
        <v>17</v>
      </c>
      <c r="C29" s="11">
        <v>-360</v>
      </c>
      <c r="E29" s="11">
        <v>-806</v>
      </c>
      <c r="G29" s="11">
        <f>-970-10</f>
        <v>-980</v>
      </c>
      <c r="I29" s="11">
        <v>-967</v>
      </c>
    </row>
    <row r="30" spans="1:9" s="10" customFormat="1" ht="12.75">
      <c r="A30" s="4"/>
      <c r="B30" s="5"/>
      <c r="C30" s="13"/>
      <c r="E30" s="13"/>
      <c r="G30" s="13"/>
      <c r="I30" s="13"/>
    </row>
    <row r="31" spans="1:9" s="10" customFormat="1" ht="12.75">
      <c r="A31" s="4" t="s">
        <v>189</v>
      </c>
      <c r="B31" s="5"/>
      <c r="C31" s="82">
        <f>+C27+C29</f>
        <v>-3904</v>
      </c>
      <c r="E31" s="82">
        <f>+E27+E29</f>
        <v>202</v>
      </c>
      <c r="G31" s="82">
        <f>+G27+G29</f>
        <v>-4560</v>
      </c>
      <c r="I31" s="82">
        <f>+I27+I29</f>
        <v>-2884</v>
      </c>
    </row>
    <row r="32" spans="2:9" s="10" customFormat="1" ht="12.75">
      <c r="B32" s="11"/>
      <c r="C32" s="14"/>
      <c r="D32" s="14"/>
      <c r="E32" s="3"/>
      <c r="F32" s="14"/>
      <c r="G32" s="14"/>
      <c r="H32" s="14"/>
      <c r="I32" s="3"/>
    </row>
    <row r="33" spans="1:8" s="10" customFormat="1" ht="12.75">
      <c r="A33" s="4" t="s">
        <v>190</v>
      </c>
      <c r="B33" s="11"/>
      <c r="C33" s="14"/>
      <c r="D33" s="14"/>
      <c r="F33" s="14"/>
      <c r="G33" s="14"/>
      <c r="H33" s="14"/>
    </row>
    <row r="34" spans="1:9" s="10" customFormat="1" ht="12.75">
      <c r="A34" s="4" t="s">
        <v>191</v>
      </c>
      <c r="B34" s="11"/>
      <c r="C34" s="14">
        <v>-4113</v>
      </c>
      <c r="D34" s="14"/>
      <c r="E34" s="10">
        <v>149</v>
      </c>
      <c r="F34" s="14"/>
      <c r="G34" s="14">
        <v>-5117</v>
      </c>
      <c r="H34" s="14"/>
      <c r="I34" s="10">
        <v>-3069</v>
      </c>
    </row>
    <row r="35" spans="1:9" s="10" customFormat="1" ht="12.75">
      <c r="A35" s="4" t="s">
        <v>13</v>
      </c>
      <c r="B35" s="5"/>
      <c r="C35" s="10">
        <v>209</v>
      </c>
      <c r="E35" s="11">
        <v>53</v>
      </c>
      <c r="G35" s="10">
        <v>557</v>
      </c>
      <c r="I35" s="11">
        <v>185</v>
      </c>
    </row>
    <row r="36" spans="1:9" s="10" customFormat="1" ht="12.75">
      <c r="A36" s="4"/>
      <c r="B36" s="5"/>
      <c r="C36" s="13"/>
      <c r="E36" s="13"/>
      <c r="G36" s="13"/>
      <c r="I36" s="13"/>
    </row>
    <row r="37" spans="1:9" s="10" customFormat="1" ht="12.75">
      <c r="A37" s="4"/>
      <c r="B37" s="5"/>
      <c r="C37" s="102">
        <f>SUM(C34:C36)</f>
        <v>-3904</v>
      </c>
      <c r="E37" s="102">
        <f>SUM(E34:E36)</f>
        <v>202</v>
      </c>
      <c r="G37" s="102">
        <f>SUM(G34:G36)</f>
        <v>-4560</v>
      </c>
      <c r="I37" s="102">
        <f>SUM(I34:I36)</f>
        <v>-2884</v>
      </c>
    </row>
    <row r="38" spans="1:9" s="10" customFormat="1" ht="12.75">
      <c r="A38" s="4"/>
      <c r="B38" s="5"/>
      <c r="C38" s="3"/>
      <c r="E38" s="3"/>
      <c r="G38" s="3"/>
      <c r="I38" s="3"/>
    </row>
    <row r="39" spans="1:9" s="10" customFormat="1" ht="12.75">
      <c r="A39" s="54"/>
      <c r="B39" s="55"/>
      <c r="C39" s="66"/>
      <c r="D39" s="66"/>
      <c r="E39" s="67"/>
      <c r="F39" s="66"/>
      <c r="G39" s="67"/>
      <c r="H39" s="66"/>
      <c r="I39" s="67"/>
    </row>
    <row r="40" spans="1:9" s="10" customFormat="1" ht="12.75">
      <c r="A40" s="66" t="s">
        <v>90</v>
      </c>
      <c r="B40" s="55"/>
      <c r="C40" s="66"/>
      <c r="D40" s="66"/>
      <c r="E40" s="67"/>
      <c r="F40" s="66"/>
      <c r="G40" s="67"/>
      <c r="H40" s="66"/>
      <c r="I40" s="67"/>
    </row>
    <row r="41" spans="1:9" s="10" customFormat="1" ht="12.75">
      <c r="A41" s="63" t="s">
        <v>88</v>
      </c>
      <c r="B41" s="55"/>
      <c r="C41" s="66"/>
      <c r="D41" s="66"/>
      <c r="E41" s="67"/>
      <c r="F41" s="66"/>
      <c r="G41" s="67"/>
      <c r="H41" s="66"/>
      <c r="I41" s="67"/>
    </row>
    <row r="42" spans="1:9" s="10" customFormat="1" ht="12.75">
      <c r="A42" s="63" t="s">
        <v>187</v>
      </c>
      <c r="B42" s="55">
        <v>25</v>
      </c>
      <c r="C42" s="68">
        <f>+Notes!F230</f>
        <v>-2.9378571428571427</v>
      </c>
      <c r="D42" s="69"/>
      <c r="E42" s="119">
        <v>0.11</v>
      </c>
      <c r="F42" s="69"/>
      <c r="G42" s="68">
        <f>+Notes!H230</f>
        <v>-3.655</v>
      </c>
      <c r="H42" s="66"/>
      <c r="I42" s="119">
        <v>-2.19</v>
      </c>
    </row>
    <row r="43" spans="1:9" s="10" customFormat="1" ht="12.75">
      <c r="A43" s="63" t="s">
        <v>188</v>
      </c>
      <c r="B43" s="55">
        <f>+B42</f>
        <v>25</v>
      </c>
      <c r="C43" s="68">
        <f>+Notes!F231</f>
        <v>-2.9378571428571427</v>
      </c>
      <c r="D43" s="69"/>
      <c r="E43" s="119">
        <v>0.11</v>
      </c>
      <c r="F43" s="69"/>
      <c r="G43" s="68">
        <f>+Notes!H231</f>
        <v>-3.655</v>
      </c>
      <c r="H43" s="66"/>
      <c r="I43" s="119">
        <v>-2.19</v>
      </c>
    </row>
    <row r="44" spans="1:9" s="10" customFormat="1" ht="12.75">
      <c r="A44" s="63"/>
      <c r="B44" s="55"/>
      <c r="C44" s="68"/>
      <c r="D44" s="69"/>
      <c r="E44" s="92"/>
      <c r="F44" s="69"/>
      <c r="G44" s="68"/>
      <c r="H44" s="66"/>
      <c r="I44" s="92"/>
    </row>
    <row r="45" spans="1:10" s="10" customFormat="1" ht="12.75">
      <c r="A45" s="66"/>
      <c r="B45" s="54"/>
      <c r="C45" s="70"/>
      <c r="D45" s="70"/>
      <c r="E45" s="70"/>
      <c r="F45" s="70"/>
      <c r="G45" s="70"/>
      <c r="H45" s="70"/>
      <c r="I45" s="91"/>
      <c r="J45"/>
    </row>
    <row r="46" spans="1:9" s="10" customFormat="1" ht="12.75">
      <c r="A46" s="10" t="s">
        <v>133</v>
      </c>
      <c r="E46" s="11"/>
      <c r="G46" s="11"/>
      <c r="I46" s="11"/>
    </row>
    <row r="47" spans="1:9" s="10" customFormat="1" ht="12.75" customHeight="1">
      <c r="A47" s="45"/>
      <c r="B47" s="45"/>
      <c r="C47" s="46"/>
      <c r="D47" s="46"/>
      <c r="E47" s="46"/>
      <c r="F47" s="46"/>
      <c r="G47" s="46"/>
      <c r="H47" s="46"/>
      <c r="I47" s="46"/>
    </row>
    <row r="48" spans="1:9" s="10" customFormat="1" ht="12.75">
      <c r="A48" s="46"/>
      <c r="B48" s="46"/>
      <c r="C48" s="46"/>
      <c r="D48" s="46"/>
      <c r="E48" s="46"/>
      <c r="F48" s="46"/>
      <c r="G48" s="46"/>
      <c r="H48" s="46"/>
      <c r="I48" s="46"/>
    </row>
    <row r="49" spans="1:9" s="10" customFormat="1" ht="12.75">
      <c r="A49" s="46"/>
      <c r="B49" s="46"/>
      <c r="C49" s="46"/>
      <c r="D49" s="46"/>
      <c r="E49" s="46"/>
      <c r="F49" s="46"/>
      <c r="G49" s="46"/>
      <c r="H49" s="46"/>
      <c r="I49" s="46"/>
    </row>
    <row r="50" spans="5:9" s="10" customFormat="1" ht="12.75">
      <c r="E50" s="11"/>
      <c r="G50" s="11"/>
      <c r="I50" s="11"/>
    </row>
    <row r="51" spans="2:9" ht="12.75">
      <c r="B51"/>
      <c r="C51"/>
      <c r="D51"/>
      <c r="E51"/>
      <c r="F51"/>
      <c r="G51"/>
      <c r="H51"/>
      <c r="I51"/>
    </row>
    <row r="52" spans="2:9" ht="12.75">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5:7" ht="12.75">
      <c r="E59" s="85"/>
      <c r="F59" s="90"/>
      <c r="G59" s="85"/>
    </row>
  </sheetData>
  <mergeCells count="2">
    <mergeCell ref="G9:I9"/>
    <mergeCell ref="C9:E9"/>
  </mergeCells>
  <printOptions/>
  <pageMargins left="1" right="1" top="0.5" bottom="0.5" header="0.5" footer="0.5"/>
  <pageSetup fitToHeight="1" fitToWidth="1" horizontalDpi="1200" verticalDpi="12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72"/>
  <sheetViews>
    <sheetView workbookViewId="0" topLeftCell="A1">
      <selection activeCell="A25" sqref="A25"/>
    </sheetView>
  </sheetViews>
  <sheetFormatPr defaultColWidth="9.140625" defaultRowHeight="12.75"/>
  <cols>
    <col min="1" max="1" width="50.140625" style="4" customWidth="1"/>
    <col min="2" max="2" width="15.140625" style="4" customWidth="1"/>
    <col min="3" max="3" width="12.57421875" style="4" customWidth="1"/>
    <col min="4" max="4" width="1.7109375" style="4" customWidth="1"/>
    <col min="5" max="5" width="12.57421875" style="5" bestFit="1" customWidth="1"/>
    <col min="6" max="6" width="2.00390625" style="4" customWidth="1"/>
    <col min="7" max="7" width="10.28125" style="5" bestFit="1" customWidth="1"/>
    <col min="8" max="8" width="2.00390625" style="4" customWidth="1"/>
    <col min="9" max="9" width="11.28125" style="5" bestFit="1" customWidth="1"/>
    <col min="10" max="16384" width="9.140625" style="4" customWidth="1"/>
  </cols>
  <sheetData>
    <row r="1" spans="1:2" ht="12.75">
      <c r="A1" s="6" t="str">
        <f>'IS'!A1</f>
        <v>COMINTEL CORPORATION BHD</v>
      </c>
      <c r="B1" s="6"/>
    </row>
    <row r="2" spans="1:2" ht="12.75">
      <c r="A2" s="7" t="str">
        <f>'IS'!A2</f>
        <v>(Company No. 630068-T)</v>
      </c>
      <c r="B2" s="7"/>
    </row>
    <row r="3" spans="1:2" ht="12.75">
      <c r="A3" s="7"/>
      <c r="B3" s="7"/>
    </row>
    <row r="5" spans="1:2" ht="12.75">
      <c r="A5" s="8" t="s">
        <v>179</v>
      </c>
      <c r="B5" s="8"/>
    </row>
    <row r="6" spans="1:2" ht="12.75">
      <c r="A6" s="8" t="s">
        <v>18</v>
      </c>
      <c r="B6" s="8"/>
    </row>
    <row r="7" ht="12.75">
      <c r="C7" s="5"/>
    </row>
    <row r="8" spans="3:5" ht="12.75">
      <c r="C8" s="5" t="s">
        <v>19</v>
      </c>
      <c r="E8" s="5" t="s">
        <v>21</v>
      </c>
    </row>
    <row r="9" spans="3:5" ht="12.75">
      <c r="C9" s="5" t="s">
        <v>36</v>
      </c>
      <c r="E9" s="5" t="s">
        <v>22</v>
      </c>
    </row>
    <row r="10" spans="3:5" ht="12.75">
      <c r="C10" s="5" t="s">
        <v>20</v>
      </c>
      <c r="E10" s="5" t="s">
        <v>99</v>
      </c>
    </row>
    <row r="11" spans="3:5" ht="12.75">
      <c r="C11" s="15" t="str">
        <f>'IS'!C13</f>
        <v>31.07.2006</v>
      </c>
      <c r="E11" s="15" t="s">
        <v>139</v>
      </c>
    </row>
    <row r="12" spans="2:5" ht="12.75">
      <c r="B12" s="5" t="s">
        <v>85</v>
      </c>
      <c r="C12" s="5" t="s">
        <v>5</v>
      </c>
      <c r="E12" s="5" t="s">
        <v>5</v>
      </c>
    </row>
    <row r="13" ht="12.75">
      <c r="B13" s="5"/>
    </row>
    <row r="14" spans="1:2" ht="12.75">
      <c r="A14" s="104" t="s">
        <v>192</v>
      </c>
      <c r="B14" s="5"/>
    </row>
    <row r="15" spans="1:2" ht="12.75">
      <c r="A15" s="104" t="s">
        <v>193</v>
      </c>
      <c r="B15" s="5"/>
    </row>
    <row r="16" spans="1:9" s="10" customFormat="1" ht="12.75">
      <c r="A16" s="105" t="s">
        <v>0</v>
      </c>
      <c r="B16" s="49"/>
      <c r="C16" s="10">
        <v>85944</v>
      </c>
      <c r="E16" s="74">
        <v>90805</v>
      </c>
      <c r="G16" s="11"/>
      <c r="I16" s="11"/>
    </row>
    <row r="17" spans="1:9" s="10" customFormat="1" ht="12.75">
      <c r="A17" s="105" t="s">
        <v>135</v>
      </c>
      <c r="B17" s="53"/>
      <c r="C17" s="17">
        <f>7192-2682</f>
        <v>4510</v>
      </c>
      <c r="E17" s="11">
        <v>4510</v>
      </c>
      <c r="G17" s="11"/>
      <c r="I17" s="11"/>
    </row>
    <row r="18" spans="1:9" s="10" customFormat="1" ht="12.75">
      <c r="A18" s="105" t="s">
        <v>220</v>
      </c>
      <c r="B18" s="49"/>
      <c r="C18" s="10">
        <f>982.4*8</f>
        <v>7859.2</v>
      </c>
      <c r="E18" s="10">
        <v>0</v>
      </c>
      <c r="G18" s="11"/>
      <c r="I18" s="11"/>
    </row>
    <row r="19" spans="1:9" s="10" customFormat="1" ht="12.75">
      <c r="A19" s="106"/>
      <c r="B19" s="49"/>
      <c r="C19" s="103">
        <f>SUM(C16:C18)</f>
        <v>98313.2</v>
      </c>
      <c r="E19" s="82">
        <f>SUM(E16:E17)</f>
        <v>95315</v>
      </c>
      <c r="G19" s="11"/>
      <c r="I19" s="11"/>
    </row>
    <row r="20" spans="1:9" s="10" customFormat="1" ht="12.75">
      <c r="A20" s="106" t="s">
        <v>1</v>
      </c>
      <c r="B20" s="49"/>
      <c r="E20" s="11"/>
      <c r="G20" s="11"/>
      <c r="I20" s="11"/>
    </row>
    <row r="21" spans="1:8" s="10" customFormat="1" ht="12.75">
      <c r="A21" s="107" t="s">
        <v>2</v>
      </c>
      <c r="B21" s="3"/>
      <c r="C21" s="14">
        <f>80192-4762-600</f>
        <v>74830</v>
      </c>
      <c r="D21" s="14"/>
      <c r="E21" s="75">
        <v>54759</v>
      </c>
      <c r="F21" s="14"/>
      <c r="G21" s="11"/>
      <c r="H21" s="14"/>
    </row>
    <row r="22" spans="1:8" s="10" customFormat="1" ht="12.75">
      <c r="A22" s="107" t="s">
        <v>68</v>
      </c>
      <c r="B22" s="3"/>
      <c r="C22" s="14">
        <v>48084</v>
      </c>
      <c r="D22" s="14"/>
      <c r="E22" s="75">
        <v>40841</v>
      </c>
      <c r="F22" s="14"/>
      <c r="G22" s="11"/>
      <c r="H22" s="14"/>
    </row>
    <row r="23" spans="1:8" s="10" customFormat="1" ht="12.75">
      <c r="A23" s="107" t="s">
        <v>66</v>
      </c>
      <c r="B23" s="3"/>
      <c r="C23" s="14">
        <f>9470+2682</f>
        <v>12152</v>
      </c>
      <c r="D23" s="14"/>
      <c r="E23" s="75">
        <v>8265</v>
      </c>
      <c r="F23" s="14"/>
      <c r="G23" s="11"/>
      <c r="H23" s="14"/>
    </row>
    <row r="24" spans="1:8" s="10" customFormat="1" ht="12.75">
      <c r="A24" s="107" t="s">
        <v>137</v>
      </c>
      <c r="B24" s="3"/>
      <c r="C24" s="14">
        <f>982.4*2</f>
        <v>1964.8</v>
      </c>
      <c r="D24" s="14"/>
      <c r="E24" s="14">
        <v>9824</v>
      </c>
      <c r="F24" s="14"/>
      <c r="G24" s="11"/>
      <c r="H24" s="14"/>
    </row>
    <row r="25" spans="1:8" s="10" customFormat="1" ht="12.75">
      <c r="A25" s="107" t="s">
        <v>180</v>
      </c>
      <c r="B25" s="3"/>
      <c r="C25" s="14">
        <v>794</v>
      </c>
      <c r="D25" s="14"/>
      <c r="E25" s="14">
        <v>0</v>
      </c>
      <c r="F25" s="14"/>
      <c r="G25" s="11"/>
      <c r="H25" s="14"/>
    </row>
    <row r="26" spans="1:8" s="10" customFormat="1" ht="12.75">
      <c r="A26" s="107" t="s">
        <v>107</v>
      </c>
      <c r="B26" s="3"/>
      <c r="C26" s="14">
        <v>3799</v>
      </c>
      <c r="D26" s="14"/>
      <c r="E26" s="14">
        <v>3799</v>
      </c>
      <c r="F26" s="14"/>
      <c r="G26" s="11"/>
      <c r="H26" s="14"/>
    </row>
    <row r="27" spans="1:8" s="10" customFormat="1" ht="12.75">
      <c r="A27" s="107" t="s">
        <v>67</v>
      </c>
      <c r="B27" s="3"/>
      <c r="C27" s="14">
        <v>5719</v>
      </c>
      <c r="D27" s="14"/>
      <c r="E27" s="75">
        <v>12455</v>
      </c>
      <c r="F27" s="14"/>
      <c r="G27" s="11"/>
      <c r="H27" s="14"/>
    </row>
    <row r="28" spans="1:8" s="10" customFormat="1" ht="12.75">
      <c r="A28" s="107" t="s">
        <v>79</v>
      </c>
      <c r="B28" s="51"/>
      <c r="C28" s="14">
        <v>6422</v>
      </c>
      <c r="D28" s="14"/>
      <c r="E28" s="75">
        <v>9988</v>
      </c>
      <c r="F28" s="14"/>
      <c r="G28" s="11"/>
      <c r="H28" s="14"/>
    </row>
    <row r="29" spans="1:8" s="10" customFormat="1" ht="12.75">
      <c r="A29" s="107"/>
      <c r="B29" s="51"/>
      <c r="C29" s="103">
        <f>SUM(C21:C28)</f>
        <v>153764.8</v>
      </c>
      <c r="D29" s="14"/>
      <c r="E29" s="111">
        <f>SUM(E21:E28)</f>
        <v>139931</v>
      </c>
      <c r="F29" s="14"/>
      <c r="G29" s="11"/>
      <c r="H29" s="14"/>
    </row>
    <row r="30" spans="1:8" s="10" customFormat="1" ht="12.75">
      <c r="A30" s="107"/>
      <c r="B30" s="51"/>
      <c r="C30" s="14"/>
      <c r="D30" s="14"/>
      <c r="E30" s="75"/>
      <c r="F30" s="14"/>
      <c r="G30" s="11"/>
      <c r="H30" s="14"/>
    </row>
    <row r="31" spans="1:8" s="10" customFormat="1" ht="13.5" thickBot="1">
      <c r="A31" s="108" t="s">
        <v>194</v>
      </c>
      <c r="B31" s="51"/>
      <c r="C31" s="16">
        <f>C19+C29</f>
        <v>252078</v>
      </c>
      <c r="D31" s="14"/>
      <c r="E31" s="16">
        <f>E19+E29</f>
        <v>235246</v>
      </c>
      <c r="F31" s="14"/>
      <c r="G31" s="11"/>
      <c r="H31" s="14"/>
    </row>
    <row r="32" spans="1:8" s="10" customFormat="1" ht="13.5" thickTop="1">
      <c r="A32" s="107"/>
      <c r="B32" s="51"/>
      <c r="C32" s="14"/>
      <c r="D32" s="14"/>
      <c r="E32" s="75"/>
      <c r="F32" s="14"/>
      <c r="G32" s="11"/>
      <c r="H32" s="14"/>
    </row>
    <row r="33" spans="1:9" s="10" customFormat="1" ht="12.75">
      <c r="A33" s="106" t="s">
        <v>195</v>
      </c>
      <c r="B33" s="11"/>
      <c r="E33" s="11"/>
      <c r="G33" s="11"/>
      <c r="I33" s="11"/>
    </row>
    <row r="34" spans="1:9" s="10" customFormat="1" ht="12.75">
      <c r="A34" s="106" t="s">
        <v>196</v>
      </c>
      <c r="B34" s="11"/>
      <c r="E34" s="11"/>
      <c r="G34" s="11"/>
      <c r="I34" s="11"/>
    </row>
    <row r="35" spans="1:7" ht="12.75">
      <c r="A35" s="109" t="s">
        <v>6</v>
      </c>
      <c r="B35" s="50"/>
      <c r="C35" s="10">
        <v>70000</v>
      </c>
      <c r="E35" s="74">
        <v>70000</v>
      </c>
      <c r="G35" s="11"/>
    </row>
    <row r="36" spans="1:7" ht="12.75">
      <c r="A36" s="109" t="s">
        <v>73</v>
      </c>
      <c r="B36" s="50"/>
      <c r="C36" s="14">
        <v>25745</v>
      </c>
      <c r="D36" s="31"/>
      <c r="E36" s="75">
        <v>25745</v>
      </c>
      <c r="G36" s="11"/>
    </row>
    <row r="37" spans="1:7" ht="12.75">
      <c r="A37" s="109" t="s">
        <v>102</v>
      </c>
      <c r="B37" s="50"/>
      <c r="C37" s="14">
        <v>81</v>
      </c>
      <c r="D37" s="31"/>
      <c r="E37" s="75">
        <v>194</v>
      </c>
      <c r="G37" s="11"/>
    </row>
    <row r="38" spans="1:7" ht="12.75">
      <c r="A38" s="109" t="s">
        <v>92</v>
      </c>
      <c r="B38" s="50"/>
      <c r="C38" s="14">
        <v>5557</v>
      </c>
      <c r="E38" s="75">
        <v>10674</v>
      </c>
      <c r="G38" s="11"/>
    </row>
    <row r="39" spans="1:7" ht="12.75">
      <c r="A39" s="109"/>
      <c r="B39" s="5"/>
      <c r="C39" s="18">
        <f>SUM(C35:C38)</f>
        <v>101383</v>
      </c>
      <c r="E39" s="18">
        <f>SUM(E35:E38)</f>
        <v>106613</v>
      </c>
      <c r="G39" s="11"/>
    </row>
    <row r="40" spans="1:7" ht="12.75">
      <c r="A40" s="109" t="s">
        <v>13</v>
      </c>
      <c r="B40" s="5"/>
      <c r="C40" s="14">
        <v>2503</v>
      </c>
      <c r="E40" s="14">
        <v>1946</v>
      </c>
      <c r="G40" s="11"/>
    </row>
    <row r="41" spans="1:7" ht="12.75">
      <c r="A41" s="104" t="s">
        <v>197</v>
      </c>
      <c r="B41" s="5"/>
      <c r="C41" s="103">
        <f>SUM(C39:C40)</f>
        <v>103886</v>
      </c>
      <c r="E41" s="103">
        <f>SUM(E39:E40)</f>
        <v>108559</v>
      </c>
      <c r="G41" s="11"/>
    </row>
    <row r="42" spans="1:7" ht="12.75">
      <c r="A42" s="106" t="s">
        <v>198</v>
      </c>
      <c r="B42" s="5"/>
      <c r="C42" s="14"/>
      <c r="E42" s="14"/>
      <c r="G42" s="11"/>
    </row>
    <row r="43" spans="1:7" ht="12.75">
      <c r="A43" s="109" t="s">
        <v>17</v>
      </c>
      <c r="B43" s="53">
        <v>21</v>
      </c>
      <c r="C43" s="14">
        <v>12478</v>
      </c>
      <c r="E43" s="14">
        <v>13650</v>
      </c>
      <c r="G43" s="11"/>
    </row>
    <row r="44" spans="1:7" ht="12.75">
      <c r="A44" s="109" t="s">
        <v>108</v>
      </c>
      <c r="B44" s="53">
        <f>+B43</f>
        <v>21</v>
      </c>
      <c r="C44" s="14">
        <v>1203</v>
      </c>
      <c r="E44" s="14">
        <v>486</v>
      </c>
      <c r="G44" s="11"/>
    </row>
    <row r="45" spans="1:7" ht="12.75">
      <c r="A45" s="109" t="s">
        <v>74</v>
      </c>
      <c r="B45" s="5"/>
      <c r="C45" s="14">
        <f>6866-3677</f>
        <v>3189</v>
      </c>
      <c r="E45" s="14">
        <v>3179</v>
      </c>
      <c r="G45" s="11"/>
    </row>
    <row r="46" spans="1:7" ht="12.75">
      <c r="A46" s="104"/>
      <c r="B46" s="50"/>
      <c r="C46" s="103">
        <f>SUM(C43:C45)</f>
        <v>16870</v>
      </c>
      <c r="E46" s="103">
        <f>SUM(E43:E45)</f>
        <v>17315</v>
      </c>
      <c r="G46" s="11"/>
    </row>
    <row r="47" spans="1:9" ht="12.75">
      <c r="A47" s="108" t="s">
        <v>3</v>
      </c>
      <c r="B47" s="52"/>
      <c r="C47" s="14"/>
      <c r="D47" s="14"/>
      <c r="E47" s="3"/>
      <c r="G47" s="21"/>
      <c r="I47" s="22"/>
    </row>
    <row r="48" spans="1:9" ht="12.75">
      <c r="A48" s="107" t="s">
        <v>69</v>
      </c>
      <c r="B48" s="51"/>
      <c r="C48" s="14">
        <v>34282</v>
      </c>
      <c r="D48" s="14"/>
      <c r="E48" s="75">
        <v>35896</v>
      </c>
      <c r="G48" s="21"/>
      <c r="I48" s="22"/>
    </row>
    <row r="49" spans="1:9" ht="12.75">
      <c r="A49" s="107" t="s">
        <v>70</v>
      </c>
      <c r="B49" s="51"/>
      <c r="C49" s="14">
        <v>22991</v>
      </c>
      <c r="D49" s="14"/>
      <c r="E49" s="75">
        <v>18697</v>
      </c>
      <c r="G49" s="21"/>
      <c r="I49" s="22"/>
    </row>
    <row r="50" spans="1:9" ht="12.75">
      <c r="A50" s="107" t="s">
        <v>71</v>
      </c>
      <c r="B50" s="51"/>
      <c r="C50" s="14">
        <v>2396</v>
      </c>
      <c r="D50" s="14"/>
      <c r="E50" s="14">
        <v>3783</v>
      </c>
      <c r="G50" s="21"/>
      <c r="I50" s="22"/>
    </row>
    <row r="51" spans="1:9" ht="12.75">
      <c r="A51" s="107" t="s">
        <v>16</v>
      </c>
      <c r="B51" s="53">
        <v>21</v>
      </c>
      <c r="C51" s="14">
        <f>63086+3288</f>
        <v>66374</v>
      </c>
      <c r="D51" s="14"/>
      <c r="E51" s="3">
        <v>48275</v>
      </c>
      <c r="G51" s="21"/>
      <c r="I51" s="22"/>
    </row>
    <row r="52" spans="1:9" ht="12.75">
      <c r="A52" s="107" t="s">
        <v>101</v>
      </c>
      <c r="B52" s="53">
        <f>+B51</f>
        <v>21</v>
      </c>
      <c r="C52" s="14">
        <v>3264</v>
      </c>
      <c r="D52" s="14"/>
      <c r="E52" s="14">
        <v>1866</v>
      </c>
      <c r="G52" s="21"/>
      <c r="I52" s="22"/>
    </row>
    <row r="53" spans="1:9" ht="12.75">
      <c r="A53" s="107" t="s">
        <v>108</v>
      </c>
      <c r="B53" s="53">
        <f>+B52</f>
        <v>21</v>
      </c>
      <c r="C53" s="14">
        <v>356</v>
      </c>
      <c r="D53" s="14"/>
      <c r="E53" s="75">
        <v>146</v>
      </c>
      <c r="G53" s="21"/>
      <c r="I53" s="22"/>
    </row>
    <row r="54" spans="1:9" ht="12.75">
      <c r="A54" s="107" t="s">
        <v>72</v>
      </c>
      <c r="B54" s="51"/>
      <c r="C54" s="14">
        <v>1659</v>
      </c>
      <c r="D54" s="14"/>
      <c r="E54" s="75">
        <v>709</v>
      </c>
      <c r="G54" s="21"/>
      <c r="I54" s="22"/>
    </row>
    <row r="55" spans="1:9" ht="12.75">
      <c r="A55" s="107"/>
      <c r="B55" s="51"/>
      <c r="C55" s="103">
        <f>SUM(C48:C54)</f>
        <v>131322</v>
      </c>
      <c r="D55" s="14"/>
      <c r="E55" s="111">
        <f>SUM(E48:E54)</f>
        <v>109372</v>
      </c>
      <c r="G55" s="21"/>
      <c r="I55" s="22"/>
    </row>
    <row r="56" spans="1:9" ht="7.5" customHeight="1">
      <c r="A56" s="110"/>
      <c r="B56" s="5"/>
      <c r="C56" s="20"/>
      <c r="E56" s="20"/>
      <c r="G56" s="21"/>
      <c r="I56" s="22"/>
    </row>
    <row r="57" spans="1:9" ht="12.75">
      <c r="A57" s="104" t="s">
        <v>199</v>
      </c>
      <c r="B57" s="5"/>
      <c r="C57" s="23">
        <f>C46+C55</f>
        <v>148192</v>
      </c>
      <c r="E57" s="23">
        <f>E46+E55</f>
        <v>126687</v>
      </c>
      <c r="G57" s="21"/>
      <c r="I57" s="22"/>
    </row>
    <row r="58" spans="1:9" ht="7.5" customHeight="1">
      <c r="A58" s="110"/>
      <c r="B58" s="5"/>
      <c r="C58" s="20"/>
      <c r="E58" s="20"/>
      <c r="G58" s="21"/>
      <c r="I58" s="22"/>
    </row>
    <row r="59" spans="1:9" ht="13.5" thickBot="1">
      <c r="A59" s="108" t="s">
        <v>200</v>
      </c>
      <c r="B59" s="5"/>
      <c r="C59" s="112">
        <f>C41+C57</f>
        <v>252078</v>
      </c>
      <c r="E59" s="112">
        <f>E41+E57</f>
        <v>235246</v>
      </c>
      <c r="G59" s="21"/>
      <c r="I59" s="22"/>
    </row>
    <row r="60" spans="1:9" ht="13.5" thickTop="1">
      <c r="A60" s="19"/>
      <c r="B60" s="5"/>
      <c r="C60" s="20"/>
      <c r="E60" s="20"/>
      <c r="G60" s="21"/>
      <c r="I60" s="22"/>
    </row>
    <row r="61" spans="1:9" ht="12.75">
      <c r="A61" s="44" t="s">
        <v>181</v>
      </c>
      <c r="B61" s="44"/>
      <c r="C61" s="24">
        <f>+(C39)/140000</f>
        <v>0.7241642857142857</v>
      </c>
      <c r="E61" s="24">
        <f>+(E39)/140000</f>
        <v>0.7615214285714286</v>
      </c>
      <c r="G61" s="21"/>
      <c r="I61" s="22"/>
    </row>
    <row r="62" spans="1:9" ht="12.75">
      <c r="A62" s="19"/>
      <c r="B62" s="19"/>
      <c r="C62" s="20"/>
      <c r="G62" s="21"/>
      <c r="I62" s="22"/>
    </row>
    <row r="63" spans="1:10" ht="12.75">
      <c r="A63" s="10" t="s">
        <v>133</v>
      </c>
      <c r="B63" s="10"/>
      <c r="C63" s="23"/>
      <c r="G63" s="24"/>
      <c r="I63" s="25"/>
      <c r="J63" s="26"/>
    </row>
    <row r="64" spans="1:10" ht="12.75">
      <c r="A64" s="10"/>
      <c r="B64" s="10"/>
      <c r="C64" s="23"/>
      <c r="G64" s="24"/>
      <c r="I64" s="25"/>
      <c r="J64" s="26"/>
    </row>
    <row r="65" spans="1:10" ht="12.75">
      <c r="A65" s="10"/>
      <c r="B65" s="10"/>
      <c r="C65" s="23"/>
      <c r="G65" s="24"/>
      <c r="I65" s="25"/>
      <c r="J65" s="26"/>
    </row>
    <row r="66" spans="1:10" ht="12.75">
      <c r="A66" s="10"/>
      <c r="B66" s="10"/>
      <c r="C66" s="23"/>
      <c r="G66" s="24"/>
      <c r="I66" s="25"/>
      <c r="J66" s="26"/>
    </row>
    <row r="67" spans="1:10" ht="12.75">
      <c r="A67" s="10"/>
      <c r="B67" s="10"/>
      <c r="C67" s="23"/>
      <c r="G67" s="24"/>
      <c r="I67" s="25"/>
      <c r="J67" s="26"/>
    </row>
    <row r="68" spans="1:10" ht="12.75">
      <c r="A68" s="10"/>
      <c r="B68" s="10"/>
      <c r="C68" s="23"/>
      <c r="G68" s="24"/>
      <c r="I68" s="25"/>
      <c r="J68" s="26"/>
    </row>
    <row r="69" spans="1:2" ht="12.75">
      <c r="A69" s="10" t="s">
        <v>37</v>
      </c>
      <c r="B69" s="10"/>
    </row>
    <row r="70" spans="1:2" ht="12.75">
      <c r="A70" s="10"/>
      <c r="B70" s="10"/>
    </row>
    <row r="71" spans="1:2" ht="12.75">
      <c r="A71" s="10"/>
      <c r="B71" s="10"/>
    </row>
    <row r="72" spans="1:2" ht="12.75">
      <c r="A72" s="10"/>
      <c r="B72" s="10"/>
    </row>
  </sheetData>
  <printOptions/>
  <pageMargins left="1" right="1" top="0.5" bottom="0.5" header="0.5" footer="0.5"/>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E6" sqref="E6"/>
    </sheetView>
  </sheetViews>
  <sheetFormatPr defaultColWidth="9.140625" defaultRowHeight="12.75"/>
  <cols>
    <col min="1" max="1" width="30.00390625" style="4" customWidth="1"/>
    <col min="2" max="8" width="11.7109375" style="10" customWidth="1"/>
    <col min="9" max="16384" width="9.140625" style="4" customWidth="1"/>
  </cols>
  <sheetData>
    <row r="1" ht="12.75">
      <c r="A1" s="6" t="str">
        <f>'IS'!A1</f>
        <v>COMINTEL CORPORATION BHD</v>
      </c>
    </row>
    <row r="2" ht="12.75">
      <c r="A2" s="27" t="str">
        <f>'IS'!A2</f>
        <v>(Company No. 630068-T)</v>
      </c>
    </row>
    <row r="3" ht="12.75">
      <c r="A3" s="27"/>
    </row>
    <row r="5" ht="12.75">
      <c r="A5" s="8" t="s">
        <v>38</v>
      </c>
    </row>
    <row r="6" ht="12.75">
      <c r="A6" s="8" t="str">
        <f>'IS'!A6</f>
        <v>FOR THE SECOND QUARTER ENDED 31 JULY 2006</v>
      </c>
    </row>
    <row r="7" ht="12.75">
      <c r="A7" s="8" t="str">
        <f>'IS'!A7</f>
        <v>(The figures have not been audited)</v>
      </c>
    </row>
    <row r="8" ht="12.75">
      <c r="A8" s="8"/>
    </row>
    <row r="9" spans="1:6" ht="12.75">
      <c r="A9" s="8"/>
      <c r="B9" s="124" t="s">
        <v>207</v>
      </c>
      <c r="C9" s="124"/>
      <c r="D9" s="124"/>
      <c r="E9" s="124"/>
      <c r="F9" s="124"/>
    </row>
    <row r="10" spans="3:7" ht="12.75" customHeight="1">
      <c r="C10" s="123" t="s">
        <v>95</v>
      </c>
      <c r="D10" s="123"/>
      <c r="E10" s="73" t="s">
        <v>94</v>
      </c>
      <c r="F10" s="73"/>
      <c r="G10" s="73"/>
    </row>
    <row r="11" spans="2:9" ht="12.75">
      <c r="B11" s="11" t="s">
        <v>39</v>
      </c>
      <c r="C11" s="11" t="s">
        <v>39</v>
      </c>
      <c r="D11" s="11"/>
      <c r="E11" s="11" t="s">
        <v>93</v>
      </c>
      <c r="F11" s="11"/>
      <c r="G11" s="11" t="s">
        <v>201</v>
      </c>
      <c r="H11" s="11" t="s">
        <v>12</v>
      </c>
      <c r="I11" s="5"/>
    </row>
    <row r="12" spans="2:9" ht="12.75">
      <c r="B12" s="11" t="s">
        <v>32</v>
      </c>
      <c r="C12" s="11" t="s">
        <v>75</v>
      </c>
      <c r="D12" s="11" t="s">
        <v>102</v>
      </c>
      <c r="E12" s="11" t="s">
        <v>219</v>
      </c>
      <c r="F12" s="11" t="s">
        <v>12</v>
      </c>
      <c r="G12" s="11" t="s">
        <v>202</v>
      </c>
      <c r="H12" s="5" t="s">
        <v>206</v>
      </c>
      <c r="I12" s="5"/>
    </row>
    <row r="13" spans="2:9" ht="12.75">
      <c r="B13" s="11" t="s">
        <v>5</v>
      </c>
      <c r="C13" s="11" t="s">
        <v>5</v>
      </c>
      <c r="D13" s="11" t="s">
        <v>5</v>
      </c>
      <c r="E13" s="11" t="s">
        <v>5</v>
      </c>
      <c r="F13" s="11" t="s">
        <v>5</v>
      </c>
      <c r="G13" s="11" t="s">
        <v>5</v>
      </c>
      <c r="H13" s="11" t="s">
        <v>5</v>
      </c>
      <c r="I13" s="5"/>
    </row>
    <row r="14" spans="2:9" ht="12.75">
      <c r="B14" s="11"/>
      <c r="C14" s="11"/>
      <c r="D14" s="11"/>
      <c r="E14" s="11"/>
      <c r="F14" s="11"/>
      <c r="G14" s="11"/>
      <c r="H14" s="11"/>
      <c r="I14" s="5"/>
    </row>
    <row r="15" spans="1:9" ht="12.75">
      <c r="A15" s="4" t="s">
        <v>208</v>
      </c>
      <c r="B15" s="10">
        <v>70000</v>
      </c>
      <c r="C15" s="10">
        <v>25745</v>
      </c>
      <c r="D15" s="10">
        <v>-165</v>
      </c>
      <c r="E15" s="10">
        <v>12415</v>
      </c>
      <c r="F15" s="10">
        <f>SUM(B15:E15)</f>
        <v>107995</v>
      </c>
      <c r="G15" s="10">
        <v>-256</v>
      </c>
      <c r="H15" s="10">
        <f>SUM(F15:G15)</f>
        <v>107739</v>
      </c>
      <c r="I15" s="5"/>
    </row>
    <row r="16" ht="12.75">
      <c r="I16" s="5"/>
    </row>
    <row r="17" spans="1:9" ht="12.75">
      <c r="A17" s="4" t="s">
        <v>204</v>
      </c>
      <c r="B17" s="113">
        <v>0</v>
      </c>
      <c r="C17" s="18">
        <v>0</v>
      </c>
      <c r="D17" s="118">
        <v>57</v>
      </c>
      <c r="E17" s="18">
        <v>0</v>
      </c>
      <c r="F17" s="18">
        <f>SUM(B17:E17)</f>
        <v>57</v>
      </c>
      <c r="G17" s="18">
        <v>0</v>
      </c>
      <c r="H17" s="114">
        <f>SUM(F17:G17)</f>
        <v>57</v>
      </c>
      <c r="I17" s="5"/>
    </row>
    <row r="18" spans="2:9" ht="12.75">
      <c r="B18" s="115"/>
      <c r="C18" s="12"/>
      <c r="D18" s="12"/>
      <c r="E18" s="12"/>
      <c r="F18" s="12"/>
      <c r="G18" s="12"/>
      <c r="H18" s="116"/>
      <c r="I18" s="5"/>
    </row>
    <row r="19" spans="1:9" ht="12.75">
      <c r="A19" s="4" t="s">
        <v>213</v>
      </c>
      <c r="B19" s="115">
        <f aca="true" t="shared" si="0" ref="B19:H19">SUM(B17:B18)</f>
        <v>0</v>
      </c>
      <c r="C19" s="12">
        <f t="shared" si="0"/>
        <v>0</v>
      </c>
      <c r="D19" s="12">
        <f t="shared" si="0"/>
        <v>57</v>
      </c>
      <c r="E19" s="12">
        <f t="shared" si="0"/>
        <v>0</v>
      </c>
      <c r="F19" s="12">
        <f t="shared" si="0"/>
        <v>57</v>
      </c>
      <c r="G19" s="12">
        <f t="shared" si="0"/>
        <v>0</v>
      </c>
      <c r="H19" s="116">
        <f t="shared" si="0"/>
        <v>57</v>
      </c>
      <c r="I19" s="5"/>
    </row>
    <row r="20" ht="12.75">
      <c r="I20" s="5"/>
    </row>
    <row r="21" spans="1:9" ht="12.75">
      <c r="A21" s="4" t="s">
        <v>203</v>
      </c>
      <c r="B21" s="14">
        <v>0</v>
      </c>
      <c r="C21" s="14">
        <v>0</v>
      </c>
      <c r="D21" s="14">
        <v>0</v>
      </c>
      <c r="E21" s="117">
        <f>'IS'!I34</f>
        <v>-3069</v>
      </c>
      <c r="F21" s="10">
        <f>SUM(B21:E21)</f>
        <v>-3069</v>
      </c>
      <c r="G21" s="117">
        <f>'IS'!I35</f>
        <v>185</v>
      </c>
      <c r="H21" s="10">
        <f>SUM(F21:G21)</f>
        <v>-2884</v>
      </c>
      <c r="I21" s="5"/>
    </row>
    <row r="22" spans="2:9" ht="12.75">
      <c r="B22" s="14"/>
      <c r="C22" s="14"/>
      <c r="D22" s="14"/>
      <c r="E22" s="14"/>
      <c r="F22" s="14"/>
      <c r="G22" s="14"/>
      <c r="H22" s="14"/>
      <c r="I22" s="5"/>
    </row>
    <row r="23" spans="1:9" ht="13.5" thickBot="1">
      <c r="A23" s="4" t="s">
        <v>209</v>
      </c>
      <c r="B23" s="16">
        <f>B15+B19+B21</f>
        <v>70000</v>
      </c>
      <c r="C23" s="16">
        <f aca="true" t="shared" si="1" ref="C23:H23">C15+C19+C21</f>
        <v>25745</v>
      </c>
      <c r="D23" s="16">
        <f t="shared" si="1"/>
        <v>-108</v>
      </c>
      <c r="E23" s="16">
        <f t="shared" si="1"/>
        <v>9346</v>
      </c>
      <c r="F23" s="16">
        <f t="shared" si="1"/>
        <v>104983</v>
      </c>
      <c r="G23" s="16">
        <f t="shared" si="1"/>
        <v>-71</v>
      </c>
      <c r="H23" s="16">
        <f t="shared" si="1"/>
        <v>104912</v>
      </c>
      <c r="I23" s="5"/>
    </row>
    <row r="24" spans="2:9" ht="13.5" thickTop="1">
      <c r="B24" s="11"/>
      <c r="C24" s="11"/>
      <c r="D24" s="11"/>
      <c r="E24" s="11"/>
      <c r="F24" s="11"/>
      <c r="G24" s="11"/>
      <c r="H24" s="11"/>
      <c r="I24" s="5"/>
    </row>
    <row r="25" spans="1:8" ht="12.75">
      <c r="A25" s="4" t="s">
        <v>140</v>
      </c>
      <c r="B25" s="10">
        <v>70000</v>
      </c>
      <c r="C25" s="10">
        <v>25745</v>
      </c>
      <c r="D25" s="10">
        <v>194</v>
      </c>
      <c r="E25" s="10">
        <v>10674</v>
      </c>
      <c r="F25" s="10">
        <f>SUM(B25:E25)</f>
        <v>106613</v>
      </c>
      <c r="G25" s="10">
        <v>1946</v>
      </c>
      <c r="H25" s="10">
        <f>SUM(F25:G25)</f>
        <v>108559</v>
      </c>
    </row>
    <row r="27" spans="1:8" ht="12.75">
      <c r="A27" s="4" t="s">
        <v>204</v>
      </c>
      <c r="B27" s="113">
        <v>0</v>
      </c>
      <c r="C27" s="18">
        <v>0</v>
      </c>
      <c r="D27" s="18">
        <v>-113</v>
      </c>
      <c r="E27" s="18">
        <v>0</v>
      </c>
      <c r="F27" s="18">
        <f>SUM(B27:E27)</f>
        <v>-113</v>
      </c>
      <c r="G27" s="18">
        <v>0</v>
      </c>
      <c r="H27" s="114">
        <f>SUM(F27:G27)</f>
        <v>-113</v>
      </c>
    </row>
    <row r="28" spans="2:8" ht="12.75">
      <c r="B28" s="115"/>
      <c r="C28" s="12"/>
      <c r="D28" s="12"/>
      <c r="E28" s="12"/>
      <c r="F28" s="12"/>
      <c r="G28" s="12"/>
      <c r="H28" s="116"/>
    </row>
    <row r="29" spans="1:8" ht="12.75">
      <c r="A29" s="4" t="s">
        <v>205</v>
      </c>
      <c r="B29" s="115">
        <f aca="true" t="shared" si="2" ref="B29:H29">SUM(B27:B28)</f>
        <v>0</v>
      </c>
      <c r="C29" s="12">
        <f t="shared" si="2"/>
        <v>0</v>
      </c>
      <c r="D29" s="12">
        <f t="shared" si="2"/>
        <v>-113</v>
      </c>
      <c r="E29" s="12">
        <f t="shared" si="2"/>
        <v>0</v>
      </c>
      <c r="F29" s="12">
        <f t="shared" si="2"/>
        <v>-113</v>
      </c>
      <c r="G29" s="12">
        <f t="shared" si="2"/>
        <v>0</v>
      </c>
      <c r="H29" s="116">
        <f t="shared" si="2"/>
        <v>-113</v>
      </c>
    </row>
    <row r="31" spans="1:8" ht="12.75">
      <c r="A31" s="4" t="s">
        <v>203</v>
      </c>
      <c r="B31" s="14">
        <v>0</v>
      </c>
      <c r="C31" s="14">
        <v>0</v>
      </c>
      <c r="D31" s="14">
        <v>0</v>
      </c>
      <c r="E31" s="14">
        <f>'IS'!G34</f>
        <v>-5117</v>
      </c>
      <c r="F31" s="10">
        <f>SUM(B31:E31)</f>
        <v>-5117</v>
      </c>
      <c r="G31" s="14">
        <f>'IS'!G35</f>
        <v>557</v>
      </c>
      <c r="H31" s="10">
        <f>SUM(F31:G31)</f>
        <v>-4560</v>
      </c>
    </row>
    <row r="32" spans="2:8" ht="12.75">
      <c r="B32" s="14"/>
      <c r="C32" s="14"/>
      <c r="D32" s="14"/>
      <c r="E32" s="14"/>
      <c r="F32" s="14"/>
      <c r="G32" s="14"/>
      <c r="H32" s="14"/>
    </row>
    <row r="33" spans="1:8" ht="13.5" thickBot="1">
      <c r="A33" s="4" t="s">
        <v>175</v>
      </c>
      <c r="B33" s="16">
        <f>B25+B29+B31</f>
        <v>70000</v>
      </c>
      <c r="C33" s="16">
        <f aca="true" t="shared" si="3" ref="C33:H33">C25+C29+C31</f>
        <v>25745</v>
      </c>
      <c r="D33" s="16">
        <f t="shared" si="3"/>
        <v>81</v>
      </c>
      <c r="E33" s="16">
        <f t="shared" si="3"/>
        <v>5557</v>
      </c>
      <c r="F33" s="16">
        <f t="shared" si="3"/>
        <v>101383</v>
      </c>
      <c r="G33" s="16">
        <f t="shared" si="3"/>
        <v>2503</v>
      </c>
      <c r="H33" s="16">
        <f t="shared" si="3"/>
        <v>103886</v>
      </c>
    </row>
    <row r="34" spans="2:8" ht="13.5" thickTop="1">
      <c r="B34" s="14"/>
      <c r="C34" s="14"/>
      <c r="D34" s="14"/>
      <c r="E34" s="14"/>
      <c r="F34" s="14"/>
      <c r="G34" s="14"/>
      <c r="H34" s="14"/>
    </row>
    <row r="36" ht="12.75">
      <c r="A36" s="10" t="s">
        <v>136</v>
      </c>
    </row>
    <row r="37" spans="1:8" ht="12.75">
      <c r="A37" s="43"/>
      <c r="B37" s="43"/>
      <c r="C37" s="43"/>
      <c r="D37" s="43"/>
      <c r="E37" s="43"/>
      <c r="F37" s="43"/>
      <c r="G37" s="43"/>
      <c r="H37" s="43"/>
    </row>
    <row r="38" spans="1:8" ht="12.75">
      <c r="A38" s="43"/>
      <c r="B38" s="43"/>
      <c r="C38" s="43"/>
      <c r="D38" s="43"/>
      <c r="E38" s="43"/>
      <c r="F38" s="43"/>
      <c r="G38" s="43"/>
      <c r="H38" s="43"/>
    </row>
    <row r="39" spans="1:8" ht="12.75">
      <c r="A39" s="43"/>
      <c r="B39" s="43"/>
      <c r="C39" s="43"/>
      <c r="D39" s="43"/>
      <c r="E39" s="43"/>
      <c r="F39" s="43"/>
      <c r="G39" s="43"/>
      <c r="H39" s="43"/>
    </row>
    <row r="40" spans="1:8" ht="12.75">
      <c r="A40" s="43"/>
      <c r="B40" s="43"/>
      <c r="C40" s="43"/>
      <c r="D40" s="43"/>
      <c r="E40" s="43"/>
      <c r="F40" s="43"/>
      <c r="G40" s="43"/>
      <c r="H40" s="43"/>
    </row>
    <row r="41" ht="12.75">
      <c r="A41" s="10"/>
    </row>
    <row r="42" ht="12.75">
      <c r="A42" s="10"/>
    </row>
    <row r="43" ht="12.75">
      <c r="I43" s="28"/>
    </row>
  </sheetData>
  <mergeCells count="2">
    <mergeCell ref="C10:D10"/>
    <mergeCell ref="B9:F9"/>
  </mergeCells>
  <printOptions horizontalCentered="1"/>
  <pageMargins left="1" right="1" top="0.5" bottom="0.5" header="0.5" footer="0.5"/>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84"/>
  <sheetViews>
    <sheetView workbookViewId="0" topLeftCell="A1">
      <selection activeCell="B15" sqref="B15"/>
    </sheetView>
  </sheetViews>
  <sheetFormatPr defaultColWidth="9.140625" defaultRowHeight="12.75"/>
  <cols>
    <col min="1" max="1" width="4.140625" style="4" customWidth="1"/>
    <col min="2" max="2" width="42.8515625" style="4" customWidth="1"/>
    <col min="3" max="3" width="3.421875" style="4" customWidth="1"/>
    <col min="4" max="4" width="14.57421875" style="2" customWidth="1"/>
    <col min="5" max="5" width="1.7109375" style="4" customWidth="1"/>
    <col min="6" max="7" width="14.28125" style="4" customWidth="1"/>
    <col min="8" max="16384" width="9.140625" style="4" customWidth="1"/>
  </cols>
  <sheetData>
    <row r="1" spans="1:2" ht="12.75">
      <c r="A1" s="6" t="str">
        <f>+'IS'!A1</f>
        <v>COMINTEL CORPORATION BHD</v>
      </c>
      <c r="B1" s="6"/>
    </row>
    <row r="2" spans="1:2" ht="12.75">
      <c r="A2" s="27" t="str">
        <f>+'IS'!A2</f>
        <v>(Company No. 630068-T)</v>
      </c>
      <c r="B2" s="27"/>
    </row>
    <row r="3" spans="1:2" ht="12.75">
      <c r="A3" s="27"/>
      <c r="B3" s="27"/>
    </row>
    <row r="5" spans="1:2" ht="12.75">
      <c r="A5" s="8" t="s">
        <v>40</v>
      </c>
      <c r="B5" s="8"/>
    </row>
    <row r="6" spans="1:2" ht="12.75">
      <c r="A6" s="8" t="str">
        <f>+'IS'!A6</f>
        <v>FOR THE SECOND QUARTER ENDED 31 JULY 2006</v>
      </c>
      <c r="B6" s="8"/>
    </row>
    <row r="7" spans="1:4" ht="12.75">
      <c r="A7" s="8" t="str">
        <f>+'IS'!A7</f>
        <v>(The figures have not been audited)</v>
      </c>
      <c r="B7" s="8"/>
      <c r="D7" s="29"/>
    </row>
    <row r="8" spans="1:6" ht="12.75">
      <c r="A8" s="8"/>
      <c r="B8" s="8"/>
      <c r="D8" s="5"/>
      <c r="F8" s="5"/>
    </row>
    <row r="9" spans="1:7" ht="12.75">
      <c r="A9" s="8"/>
      <c r="B9" s="8"/>
      <c r="E9" s="5"/>
      <c r="F9" s="5" t="s">
        <v>41</v>
      </c>
      <c r="G9" s="5" t="s">
        <v>41</v>
      </c>
    </row>
    <row r="10" spans="1:7" ht="12.75">
      <c r="A10" s="8"/>
      <c r="B10" s="8"/>
      <c r="F10" s="5" t="s">
        <v>86</v>
      </c>
      <c r="G10" s="5" t="s">
        <v>218</v>
      </c>
    </row>
    <row r="11" spans="1:7" ht="12.75">
      <c r="A11" s="8"/>
      <c r="B11" s="8"/>
      <c r="C11" s="8"/>
      <c r="E11" s="40"/>
      <c r="F11" s="40" t="str">
        <f>+'IS'!C13</f>
        <v>31.07.2006</v>
      </c>
      <c r="G11" s="40" t="s">
        <v>176</v>
      </c>
    </row>
    <row r="12" spans="1:7" ht="12.75">
      <c r="A12" s="8"/>
      <c r="B12" s="8"/>
      <c r="E12" s="30"/>
      <c r="F12" s="30" t="s">
        <v>5</v>
      </c>
      <c r="G12" s="30" t="s">
        <v>5</v>
      </c>
    </row>
    <row r="13" spans="1:6" ht="12.75">
      <c r="A13" s="8"/>
      <c r="B13" s="8"/>
      <c r="F13" s="29"/>
    </row>
    <row r="14" spans="1:6" ht="12.75">
      <c r="A14" s="8" t="s">
        <v>144</v>
      </c>
      <c r="B14" s="8"/>
      <c r="F14" s="29"/>
    </row>
    <row r="15" spans="1:7" ht="12.75">
      <c r="A15" s="8"/>
      <c r="B15" s="4" t="s">
        <v>149</v>
      </c>
      <c r="F15" s="93">
        <f>+'IS'!G27</f>
        <v>-3580</v>
      </c>
      <c r="G15" s="97">
        <f>+'IS'!I27</f>
        <v>-1917</v>
      </c>
    </row>
    <row r="16" spans="1:7" ht="12.75">
      <c r="A16" s="8"/>
      <c r="F16" s="93"/>
      <c r="G16" s="97"/>
    </row>
    <row r="17" spans="1:7" ht="12.75">
      <c r="A17" s="8"/>
      <c r="B17" s="4" t="s">
        <v>150</v>
      </c>
      <c r="F17" s="93"/>
      <c r="G17" s="97"/>
    </row>
    <row r="18" spans="1:8" ht="12.75">
      <c r="A18" s="8"/>
      <c r="B18" s="4" t="s">
        <v>151</v>
      </c>
      <c r="F18" s="93">
        <v>14</v>
      </c>
      <c r="G18" s="97">
        <f>188+9</f>
        <v>197</v>
      </c>
      <c r="H18" s="97"/>
    </row>
    <row r="19" spans="1:8" ht="12.75">
      <c r="A19" s="8"/>
      <c r="B19" s="4" t="s">
        <v>152</v>
      </c>
      <c r="F19" s="93">
        <v>4766</v>
      </c>
      <c r="G19" s="97">
        <v>4614</v>
      </c>
      <c r="H19" s="97"/>
    </row>
    <row r="20" spans="1:7" ht="12.75">
      <c r="A20" s="8"/>
      <c r="B20" s="4" t="s">
        <v>153</v>
      </c>
      <c r="F20" s="93">
        <v>1829</v>
      </c>
      <c r="G20" s="97">
        <v>1763</v>
      </c>
    </row>
    <row r="21" spans="1:7" ht="12.75">
      <c r="A21" s="8"/>
      <c r="B21" s="4" t="s">
        <v>182</v>
      </c>
      <c r="F21" s="93">
        <v>23</v>
      </c>
      <c r="G21" s="97">
        <v>401</v>
      </c>
    </row>
    <row r="22" spans="1:8" ht="12.75">
      <c r="A22" s="8"/>
      <c r="B22" s="4" t="s">
        <v>154</v>
      </c>
      <c r="F22" s="93">
        <v>-104</v>
      </c>
      <c r="G22" s="97">
        <v>-5</v>
      </c>
      <c r="H22" s="97"/>
    </row>
    <row r="23" spans="1:8" ht="12.75">
      <c r="A23" s="8"/>
      <c r="B23" s="4" t="s">
        <v>214</v>
      </c>
      <c r="F23" s="121" t="s">
        <v>215</v>
      </c>
      <c r="G23" s="97">
        <v>-5168</v>
      </c>
      <c r="H23" s="97"/>
    </row>
    <row r="24" spans="1:8" ht="12.75">
      <c r="A24" s="8"/>
      <c r="B24" s="4" t="s">
        <v>134</v>
      </c>
      <c r="F24" s="121" t="s">
        <v>215</v>
      </c>
      <c r="G24" s="97">
        <v>228</v>
      </c>
      <c r="H24" s="97"/>
    </row>
    <row r="25" spans="1:7" ht="12.75">
      <c r="A25" s="8"/>
      <c r="B25" s="4" t="s">
        <v>155</v>
      </c>
      <c r="F25" s="93">
        <v>-455</v>
      </c>
      <c r="G25" s="97">
        <v>-805</v>
      </c>
    </row>
    <row r="26" spans="1:7" ht="12.75">
      <c r="A26" s="8"/>
      <c r="F26" s="93"/>
      <c r="G26" s="93"/>
    </row>
    <row r="27" spans="1:7" ht="12.75">
      <c r="A27" s="8"/>
      <c r="B27" s="4" t="s">
        <v>156</v>
      </c>
      <c r="F27" s="94">
        <f>SUM(F15:F26)</f>
        <v>2493</v>
      </c>
      <c r="G27" s="94">
        <f>SUM(G15:G26)</f>
        <v>-692</v>
      </c>
    </row>
    <row r="28" spans="1:7" ht="12.75">
      <c r="A28" s="8"/>
      <c r="F28" s="95"/>
      <c r="G28" s="97"/>
    </row>
    <row r="29" spans="1:7" ht="12.75">
      <c r="A29" s="8"/>
      <c r="B29" s="4" t="s">
        <v>2</v>
      </c>
      <c r="F29" s="95">
        <v>-20072</v>
      </c>
      <c r="G29" s="97">
        <v>3378</v>
      </c>
    </row>
    <row r="30" spans="1:7" ht="12.75">
      <c r="A30" s="8"/>
      <c r="B30" s="4" t="s">
        <v>68</v>
      </c>
      <c r="F30" s="95">
        <v>-7243</v>
      </c>
      <c r="G30" s="97">
        <v>-8007</v>
      </c>
    </row>
    <row r="31" spans="1:7" ht="12.75">
      <c r="A31" s="8"/>
      <c r="B31" s="4" t="s">
        <v>185</v>
      </c>
      <c r="F31" s="95">
        <f>209-2682</f>
        <v>-2473</v>
      </c>
      <c r="G31" s="97">
        <f>2973-2989</f>
        <v>-16</v>
      </c>
    </row>
    <row r="32" spans="1:7" ht="12.75">
      <c r="A32" s="8"/>
      <c r="B32" s="4" t="s">
        <v>69</v>
      </c>
      <c r="F32" s="95">
        <v>-1614</v>
      </c>
      <c r="G32" s="97">
        <v>8510</v>
      </c>
    </row>
    <row r="33" spans="1:7" ht="12.75">
      <c r="A33" s="8"/>
      <c r="B33" s="4" t="s">
        <v>70</v>
      </c>
      <c r="F33" s="93">
        <f>4294-112</f>
        <v>4182</v>
      </c>
      <c r="G33" s="97">
        <f>-891+1268-108</f>
        <v>269</v>
      </c>
    </row>
    <row r="34" spans="1:7" ht="12.75">
      <c r="A34" s="8"/>
      <c r="B34" s="4" t="s">
        <v>216</v>
      </c>
      <c r="F34" s="93">
        <f>-1386+391</f>
        <v>-995</v>
      </c>
      <c r="G34" s="97">
        <f>-3270+1781</f>
        <v>-1489</v>
      </c>
    </row>
    <row r="35" spans="1:7" ht="12.75">
      <c r="A35" s="8"/>
      <c r="F35" s="93"/>
      <c r="G35" s="93"/>
    </row>
    <row r="36" spans="1:7" ht="12.75">
      <c r="A36" s="8"/>
      <c r="B36" s="4" t="s">
        <v>157</v>
      </c>
      <c r="F36" s="94">
        <f>SUM(F27:F35)</f>
        <v>-25722</v>
      </c>
      <c r="G36" s="94">
        <f>SUM(G27:G35)</f>
        <v>1953</v>
      </c>
    </row>
    <row r="37" spans="1:7" ht="12.75">
      <c r="A37" s="8"/>
      <c r="F37" s="93"/>
      <c r="G37" s="93"/>
    </row>
    <row r="38" spans="1:7" ht="12.75">
      <c r="A38" s="8"/>
      <c r="B38" s="4" t="s">
        <v>158</v>
      </c>
      <c r="F38" s="93">
        <v>-1810</v>
      </c>
      <c r="G38" s="93">
        <v>-1761</v>
      </c>
    </row>
    <row r="39" spans="1:7" ht="12.75">
      <c r="A39" s="8"/>
      <c r="B39" s="4" t="s">
        <v>159</v>
      </c>
      <c r="F39" s="93">
        <v>-21</v>
      </c>
      <c r="G39" s="93">
        <v>-1400</v>
      </c>
    </row>
    <row r="40" spans="1:7" ht="12.75">
      <c r="A40" s="8"/>
      <c r="F40" s="93"/>
      <c r="G40" s="93"/>
    </row>
    <row r="41" spans="1:7" ht="12.75">
      <c r="A41" s="8"/>
      <c r="B41" s="4" t="s">
        <v>160</v>
      </c>
      <c r="F41" s="96">
        <f>SUM(F36:F40)</f>
        <v>-27553</v>
      </c>
      <c r="G41" s="96">
        <f>SUM(G36:G40)</f>
        <v>-1208</v>
      </c>
    </row>
    <row r="42" spans="1:7" ht="12.75">
      <c r="A42" s="8"/>
      <c r="F42" s="93"/>
      <c r="G42" s="97"/>
    </row>
    <row r="43" spans="1:7" ht="12.75">
      <c r="A43" s="8" t="s">
        <v>161</v>
      </c>
      <c r="F43" s="93"/>
      <c r="G43" s="97"/>
    </row>
    <row r="44" spans="1:8" ht="12.75">
      <c r="A44" s="8"/>
      <c r="B44" s="4" t="s">
        <v>169</v>
      </c>
      <c r="F44" s="100">
        <v>-3087</v>
      </c>
      <c r="G44" s="97">
        <f>-2845-3</f>
        <v>-2848</v>
      </c>
      <c r="H44" s="97"/>
    </row>
    <row r="45" spans="1:8" ht="12.75">
      <c r="A45" s="8"/>
      <c r="B45" s="4" t="s">
        <v>183</v>
      </c>
      <c r="F45" s="100">
        <v>650</v>
      </c>
      <c r="G45" s="97">
        <v>6</v>
      </c>
      <c r="H45" s="97"/>
    </row>
    <row r="46" spans="1:8" ht="12.75">
      <c r="A46" s="8"/>
      <c r="B46" s="4" t="s">
        <v>217</v>
      </c>
      <c r="F46" s="121" t="s">
        <v>215</v>
      </c>
      <c r="G46" s="97">
        <v>-1007</v>
      </c>
      <c r="H46" s="97"/>
    </row>
    <row r="47" spans="1:7" ht="12.75">
      <c r="A47" s="8"/>
      <c r="B47" s="4" t="s">
        <v>162</v>
      </c>
      <c r="F47" s="93">
        <v>455</v>
      </c>
      <c r="G47" s="97">
        <v>805</v>
      </c>
    </row>
    <row r="48" spans="1:7" ht="12.75">
      <c r="A48" s="8"/>
      <c r="F48" s="93"/>
      <c r="G48" s="93"/>
    </row>
    <row r="49" spans="1:7" ht="12.75">
      <c r="A49" s="8"/>
      <c r="B49" s="4" t="s">
        <v>163</v>
      </c>
      <c r="F49" s="96">
        <f>SUM(F44:F48)</f>
        <v>-1982</v>
      </c>
      <c r="G49" s="96">
        <f>SUM(G44:G48)</f>
        <v>-3044</v>
      </c>
    </row>
    <row r="50" spans="1:7" ht="12.75">
      <c r="A50" s="8"/>
      <c r="F50" s="93"/>
      <c r="G50" s="93"/>
    </row>
    <row r="51" spans="1:7" ht="12.75">
      <c r="A51" s="8" t="s">
        <v>164</v>
      </c>
      <c r="F51" s="93"/>
      <c r="G51" s="97"/>
    </row>
    <row r="52" spans="1:9" ht="12.75">
      <c r="A52" s="8"/>
      <c r="B52" s="4" t="s">
        <v>165</v>
      </c>
      <c r="F52" s="93">
        <v>18690</v>
      </c>
      <c r="G52" s="97">
        <v>-4647</v>
      </c>
      <c r="I52" s="97"/>
    </row>
    <row r="53" spans="1:9" ht="12.75">
      <c r="A53" s="8"/>
      <c r="B53" s="4" t="s">
        <v>166</v>
      </c>
      <c r="F53" s="93">
        <v>-1763</v>
      </c>
      <c r="G53" s="97">
        <v>-1722</v>
      </c>
      <c r="I53" s="97"/>
    </row>
    <row r="54" spans="1:9" ht="12.75">
      <c r="A54" s="8"/>
      <c r="B54" s="4" t="s">
        <v>184</v>
      </c>
      <c r="F54" s="93">
        <v>1056</v>
      </c>
      <c r="G54" s="97">
        <v>104</v>
      </c>
      <c r="I54" s="97"/>
    </row>
    <row r="55" spans="1:7" ht="12.75">
      <c r="A55" s="8"/>
      <c r="B55" s="4" t="s">
        <v>167</v>
      </c>
      <c r="F55" s="93">
        <v>-148</v>
      </c>
      <c r="G55" s="97">
        <v>-258</v>
      </c>
    </row>
    <row r="56" spans="1:7" ht="12.75">
      <c r="A56" s="8"/>
      <c r="F56" s="93"/>
      <c r="G56" s="93"/>
    </row>
    <row r="57" spans="1:9" ht="12.75">
      <c r="A57" s="8"/>
      <c r="B57" s="4" t="s">
        <v>168</v>
      </c>
      <c r="F57" s="96">
        <f>SUM(F52:F56)</f>
        <v>17835</v>
      </c>
      <c r="G57" s="96">
        <f>SUM(G52:G56)</f>
        <v>-6523</v>
      </c>
      <c r="H57" s="97"/>
      <c r="I57" s="97"/>
    </row>
    <row r="58" spans="1:7" ht="12.75">
      <c r="A58" s="8"/>
      <c r="F58" s="93"/>
      <c r="G58" s="93"/>
    </row>
    <row r="59" spans="1:7" ht="12.75">
      <c r="A59" s="8" t="s">
        <v>77</v>
      </c>
      <c r="F59" s="93">
        <f>+F57+F49+F41</f>
        <v>-11700</v>
      </c>
      <c r="G59" s="93">
        <f>+G57+G49+G41</f>
        <v>-10775</v>
      </c>
    </row>
    <row r="60" spans="1:7" ht="12.75">
      <c r="A60" s="8"/>
      <c r="F60" s="93"/>
      <c r="G60" s="93"/>
    </row>
    <row r="61" spans="1:7" ht="12.75">
      <c r="A61" s="8" t="s">
        <v>78</v>
      </c>
      <c r="F61" s="93">
        <v>20577</v>
      </c>
      <c r="G61" s="93">
        <v>17487</v>
      </c>
    </row>
    <row r="62" spans="1:7" ht="12.75">
      <c r="A62" s="8"/>
      <c r="F62" s="93"/>
      <c r="G62" s="93"/>
    </row>
    <row r="63" spans="1:7" ht="13.5" thickBot="1">
      <c r="A63" s="8" t="s">
        <v>76</v>
      </c>
      <c r="F63" s="99">
        <f>SUM(F59:F62)</f>
        <v>8877</v>
      </c>
      <c r="G63" s="99">
        <f>SUM(G59:G62)</f>
        <v>6712</v>
      </c>
    </row>
    <row r="64" spans="1:7" ht="13.5" thickTop="1">
      <c r="A64" s="8"/>
      <c r="F64" s="93"/>
      <c r="G64" s="93"/>
    </row>
    <row r="65" spans="1:7" ht="12.75">
      <c r="A65" s="8" t="s">
        <v>80</v>
      </c>
      <c r="B65" s="8"/>
      <c r="F65" s="42"/>
      <c r="G65" s="42"/>
    </row>
    <row r="66" spans="1:7" ht="12.75">
      <c r="A66" s="8"/>
      <c r="B66" s="8"/>
      <c r="F66" s="42"/>
      <c r="G66" s="42"/>
    </row>
    <row r="67" spans="1:7" ht="12.75">
      <c r="A67" s="8" t="s">
        <v>81</v>
      </c>
      <c r="B67" s="8"/>
      <c r="F67" s="47">
        <f>+'BS'!C27</f>
        <v>5719</v>
      </c>
      <c r="G67" s="47">
        <v>7635</v>
      </c>
    </row>
    <row r="68" spans="1:7" ht="12.75">
      <c r="A68" s="8" t="s">
        <v>79</v>
      </c>
      <c r="B68" s="8"/>
      <c r="F68" s="47">
        <f>+'BS'!C28</f>
        <v>6422</v>
      </c>
      <c r="G68" s="47">
        <v>2646</v>
      </c>
    </row>
    <row r="69" spans="1:7" ht="12.75">
      <c r="A69" s="8" t="s">
        <v>82</v>
      </c>
      <c r="B69" s="8"/>
      <c r="F69" s="83">
        <f>-'BS'!C52</f>
        <v>-3264</v>
      </c>
      <c r="G69" s="83">
        <v>-3569</v>
      </c>
    </row>
    <row r="70" spans="6:7" ht="12.75">
      <c r="F70" s="47"/>
      <c r="G70" s="47"/>
    </row>
    <row r="71" spans="1:8" ht="13.5" thickBot="1">
      <c r="A71" s="8" t="s">
        <v>76</v>
      </c>
      <c r="B71" s="8"/>
      <c r="F71" s="48">
        <f>SUM(F67:F70)</f>
        <v>8877</v>
      </c>
      <c r="G71" s="48">
        <f>SUM(G67:G70)</f>
        <v>6712</v>
      </c>
      <c r="H71" s="98"/>
    </row>
    <row r="72" spans="4:7" ht="13.5" thickTop="1">
      <c r="D72" s="42"/>
      <c r="F72" s="14"/>
      <c r="G72" s="14"/>
    </row>
    <row r="73" spans="1:2" ht="12.75">
      <c r="A73" s="10" t="s">
        <v>133</v>
      </c>
      <c r="B73" s="10"/>
    </row>
    <row r="74" spans="1:2" ht="12.75">
      <c r="A74" s="10"/>
      <c r="B74" s="10"/>
    </row>
    <row r="75" spans="1:2" ht="12.75">
      <c r="A75" s="10"/>
      <c r="B75" s="10"/>
    </row>
    <row r="76" spans="1:2" ht="12.75">
      <c r="A76" s="10"/>
      <c r="B76" s="10"/>
    </row>
    <row r="77" spans="4:9" s="10" customFormat="1" ht="12.75">
      <c r="D77" s="2"/>
      <c r="E77" s="11"/>
      <c r="G77" s="11"/>
      <c r="I77" s="11"/>
    </row>
    <row r="78" spans="4:9" s="10" customFormat="1" ht="12.75">
      <c r="D78" s="2"/>
      <c r="E78" s="11"/>
      <c r="G78" s="11"/>
      <c r="I78" s="11"/>
    </row>
    <row r="79" spans="1:9" ht="12.75">
      <c r="A79" s="4" t="s">
        <v>91</v>
      </c>
      <c r="D79" s="29"/>
      <c r="E79" s="5"/>
      <c r="G79" s="5"/>
      <c r="I79" s="5"/>
    </row>
    <row r="80" spans="4:9" ht="12.75">
      <c r="D80" s="29"/>
      <c r="E80" s="5"/>
      <c r="G80" s="5"/>
      <c r="I80" s="5"/>
    </row>
    <row r="81" spans="4:9" ht="12.75">
      <c r="D81" s="29"/>
      <c r="E81" s="5"/>
      <c r="G81" s="5"/>
      <c r="I81" s="5"/>
    </row>
    <row r="82" spans="4:9" ht="12.75">
      <c r="D82" s="29"/>
      <c r="E82" s="5"/>
      <c r="G82" s="5"/>
      <c r="I82" s="5"/>
    </row>
    <row r="83" spans="4:9" ht="12.75">
      <c r="D83" s="29"/>
      <c r="E83" s="5"/>
      <c r="G83" s="5"/>
      <c r="I83" s="5"/>
    </row>
    <row r="84" spans="4:9" ht="12.75">
      <c r="D84" s="29"/>
      <c r="E84" s="5"/>
      <c r="G84" s="5"/>
      <c r="I84" s="5"/>
    </row>
  </sheetData>
  <printOptions/>
  <pageMargins left="1" right="1" top="0.5" bottom="0.5" header="0.5" footer="0.5"/>
  <pageSetup fitToHeight="1" fitToWidth="1" horizontalDpi="1200" verticalDpi="1200" orientation="portrait" paperSize="9" scale="81" r:id="rId2"/>
  <drawing r:id="rId1"/>
</worksheet>
</file>

<file path=xl/worksheets/sheet5.xml><?xml version="1.0" encoding="utf-8"?>
<worksheet xmlns="http://schemas.openxmlformats.org/spreadsheetml/2006/main" xmlns:r="http://schemas.openxmlformats.org/officeDocument/2006/relationships">
  <dimension ref="A1:M247"/>
  <sheetViews>
    <sheetView zoomScale="98" zoomScaleNormal="98" workbookViewId="0" topLeftCell="A1">
      <selection activeCell="M19" sqref="M19"/>
    </sheetView>
  </sheetViews>
  <sheetFormatPr defaultColWidth="9.140625" defaultRowHeight="12.75"/>
  <cols>
    <col min="1" max="1" width="4.57421875" style="32" customWidth="1"/>
    <col min="2" max="2" width="11.57421875" style="4" customWidth="1"/>
    <col min="3" max="3" width="14.7109375" style="4" customWidth="1"/>
    <col min="4" max="4" width="9.28125" style="4" customWidth="1"/>
    <col min="5" max="5" width="12.8515625" style="4" customWidth="1"/>
    <col min="6" max="6" width="12.57421875" style="4" customWidth="1"/>
    <col min="7" max="7" width="10.00390625" style="4" customWidth="1"/>
    <col min="8" max="8" width="11.140625" style="4" customWidth="1"/>
    <col min="9" max="9" width="11.00390625" style="4" customWidth="1"/>
    <col min="10" max="10" width="9.28125" style="4" customWidth="1"/>
    <col min="11" max="16384" width="9.140625" style="4" customWidth="1"/>
  </cols>
  <sheetData>
    <row r="1" ht="12.75">
      <c r="A1" s="6" t="s">
        <v>64</v>
      </c>
    </row>
    <row r="2" ht="12.75">
      <c r="A2" s="27" t="s">
        <v>65</v>
      </c>
    </row>
    <row r="3" ht="12.75">
      <c r="A3" s="27"/>
    </row>
    <row r="4" ht="12.75">
      <c r="A4" s="33"/>
    </row>
    <row r="5" ht="12.75">
      <c r="A5" s="32" t="s">
        <v>83</v>
      </c>
    </row>
    <row r="8" spans="1:2" ht="12.75">
      <c r="A8" s="34" t="s">
        <v>14</v>
      </c>
      <c r="B8" s="8" t="s">
        <v>210</v>
      </c>
    </row>
    <row r="12" ht="12.75">
      <c r="K12" s="31"/>
    </row>
    <row r="23" spans="1:2" ht="12.75">
      <c r="A23" s="34" t="s">
        <v>11</v>
      </c>
      <c r="B23" s="8" t="s">
        <v>211</v>
      </c>
    </row>
    <row r="44" spans="1:2" ht="12.75">
      <c r="A44" s="34" t="s">
        <v>42</v>
      </c>
      <c r="B44" s="8" t="s">
        <v>143</v>
      </c>
    </row>
    <row r="49" spans="1:2" ht="12.75">
      <c r="A49" s="34" t="s">
        <v>8</v>
      </c>
      <c r="B49" s="8" t="s">
        <v>142</v>
      </c>
    </row>
    <row r="50" spans="1:2" ht="12.75">
      <c r="A50" s="34"/>
      <c r="B50" s="8"/>
    </row>
    <row r="51" spans="1:9" ht="12.75">
      <c r="A51" s="34"/>
      <c r="B51" s="125"/>
      <c r="C51" s="125"/>
      <c r="D51" s="125"/>
      <c r="E51" s="125"/>
      <c r="F51" s="125"/>
      <c r="G51" s="125"/>
      <c r="H51" s="125"/>
      <c r="I51" s="125"/>
    </row>
    <row r="52" spans="1:9" ht="12.75">
      <c r="A52" s="34"/>
      <c r="B52" s="125"/>
      <c r="C52" s="125"/>
      <c r="D52" s="125"/>
      <c r="E52" s="125"/>
      <c r="F52" s="125"/>
      <c r="G52" s="125"/>
      <c r="H52" s="125"/>
      <c r="I52" s="125"/>
    </row>
    <row r="53" spans="1:9" ht="12.75">
      <c r="A53" s="34"/>
      <c r="B53" s="76"/>
      <c r="C53" s="76"/>
      <c r="D53" s="76"/>
      <c r="E53" s="76"/>
      <c r="F53" s="76"/>
      <c r="G53" s="76"/>
      <c r="H53" s="76"/>
      <c r="I53" s="76"/>
    </row>
    <row r="54" spans="1:2" ht="12.75">
      <c r="A54" s="34" t="s">
        <v>43</v>
      </c>
      <c r="B54" s="8" t="s">
        <v>84</v>
      </c>
    </row>
    <row r="56" spans="2:9" ht="12.75">
      <c r="B56" s="125" t="s">
        <v>112</v>
      </c>
      <c r="C56" s="125"/>
      <c r="D56" s="125"/>
      <c r="E56" s="125"/>
      <c r="F56" s="125"/>
      <c r="G56" s="125"/>
      <c r="H56" s="125"/>
      <c r="I56" s="125"/>
    </row>
    <row r="57" spans="2:9" ht="12.75">
      <c r="B57" s="125"/>
      <c r="C57" s="125"/>
      <c r="D57" s="125"/>
      <c r="E57" s="125"/>
      <c r="F57" s="125"/>
      <c r="G57" s="125"/>
      <c r="H57" s="125"/>
      <c r="I57" s="125"/>
    </row>
    <row r="58" spans="2:9" ht="12.75">
      <c r="B58" s="76"/>
      <c r="C58" s="76"/>
      <c r="D58" s="76"/>
      <c r="E58" s="76"/>
      <c r="F58" s="76"/>
      <c r="G58" s="76"/>
      <c r="H58" s="76"/>
      <c r="I58" s="76"/>
    </row>
    <row r="60" spans="1:2" ht="12.75">
      <c r="A60" s="34" t="s">
        <v>44</v>
      </c>
      <c r="B60" s="8" t="s">
        <v>141</v>
      </c>
    </row>
    <row r="61" spans="1:2" ht="12.75">
      <c r="A61" s="34"/>
      <c r="B61" s="8"/>
    </row>
    <row r="62" spans="1:2" ht="12.75">
      <c r="A62" s="34"/>
      <c r="B62" s="8"/>
    </row>
    <row r="64" ht="12.75">
      <c r="B64" s="4" t="s">
        <v>91</v>
      </c>
    </row>
    <row r="65" spans="1:2" ht="12.75">
      <c r="A65" s="34" t="s">
        <v>46</v>
      </c>
      <c r="B65" s="35" t="s">
        <v>45</v>
      </c>
    </row>
    <row r="67" ht="12.75">
      <c r="A67" s="32" t="s">
        <v>91</v>
      </c>
    </row>
    <row r="71" spans="1:7" ht="12.75">
      <c r="A71" s="34" t="s">
        <v>96</v>
      </c>
      <c r="B71" s="8" t="s">
        <v>111</v>
      </c>
      <c r="G71" s="23"/>
    </row>
    <row r="77" spans="1:2" ht="12.75">
      <c r="A77" s="34" t="s">
        <v>97</v>
      </c>
      <c r="B77" s="8" t="s">
        <v>110</v>
      </c>
    </row>
    <row r="78" spans="1:2" ht="12.75">
      <c r="A78" s="34"/>
      <c r="B78" s="8"/>
    </row>
    <row r="83" spans="1:2" ht="12.75">
      <c r="A83" s="34" t="s">
        <v>98</v>
      </c>
      <c r="B83" s="8" t="s">
        <v>121</v>
      </c>
    </row>
    <row r="88" spans="1:2" ht="12.75">
      <c r="A88" s="34" t="s">
        <v>47</v>
      </c>
      <c r="B88" s="8" t="s">
        <v>122</v>
      </c>
    </row>
    <row r="93" spans="1:9" ht="12.75">
      <c r="A93" s="34" t="s">
        <v>48</v>
      </c>
      <c r="B93" s="126" t="s">
        <v>123</v>
      </c>
      <c r="C93" s="126"/>
      <c r="D93" s="126"/>
      <c r="E93" s="126"/>
      <c r="F93" s="71"/>
      <c r="G93" s="71"/>
      <c r="H93" s="71"/>
      <c r="I93" s="71"/>
    </row>
    <row r="94" spans="1:9" ht="12.75">
      <c r="A94" s="34"/>
      <c r="B94" s="78"/>
      <c r="C94" s="78"/>
      <c r="D94" s="78"/>
      <c r="E94" s="78"/>
      <c r="F94" s="71"/>
      <c r="G94" s="71"/>
      <c r="H94" s="71"/>
      <c r="I94" s="71"/>
    </row>
    <row r="95" spans="1:9" ht="12" customHeight="1">
      <c r="A95" s="34"/>
      <c r="B95" s="125" t="s">
        <v>130</v>
      </c>
      <c r="C95" s="125"/>
      <c r="D95" s="125"/>
      <c r="E95" s="125"/>
      <c r="F95" s="125"/>
      <c r="G95" s="125"/>
      <c r="H95" s="125"/>
      <c r="I95" s="125"/>
    </row>
    <row r="96" spans="1:9" ht="12" customHeight="1">
      <c r="A96" s="34"/>
      <c r="B96" s="78"/>
      <c r="C96" s="78"/>
      <c r="D96" s="78"/>
      <c r="E96" s="78"/>
      <c r="F96" s="78"/>
      <c r="G96" s="78"/>
      <c r="H96" s="78"/>
      <c r="I96" s="78"/>
    </row>
    <row r="97" spans="1:9" ht="49.5" customHeight="1">
      <c r="A97" s="34"/>
      <c r="B97" s="127" t="s">
        <v>170</v>
      </c>
      <c r="C97" s="127"/>
      <c r="D97" s="78"/>
      <c r="E97" s="81" t="s">
        <v>118</v>
      </c>
      <c r="F97" s="80" t="s">
        <v>104</v>
      </c>
      <c r="G97" s="81" t="s">
        <v>106</v>
      </c>
      <c r="H97" s="81" t="s">
        <v>105</v>
      </c>
      <c r="I97" s="81" t="s">
        <v>109</v>
      </c>
    </row>
    <row r="98" spans="1:9" ht="12.75">
      <c r="A98" s="34"/>
      <c r="B98" s="78"/>
      <c r="C98" s="78"/>
      <c r="D98" s="78"/>
      <c r="E98" s="77" t="s">
        <v>5</v>
      </c>
      <c r="F98" s="77" t="s">
        <v>5</v>
      </c>
      <c r="G98" s="77" t="s">
        <v>5</v>
      </c>
      <c r="H98" s="77" t="s">
        <v>5</v>
      </c>
      <c r="I98" s="77" t="s">
        <v>5</v>
      </c>
    </row>
    <row r="99" spans="1:9" ht="12.75">
      <c r="A99" s="34"/>
      <c r="B99" s="78"/>
      <c r="C99" s="78"/>
      <c r="D99" s="78"/>
      <c r="F99" s="79"/>
      <c r="G99" s="79"/>
      <c r="I99" s="71"/>
    </row>
    <row r="100" spans="1:9" ht="12.75">
      <c r="A100" s="34"/>
      <c r="B100" s="76" t="s">
        <v>103</v>
      </c>
      <c r="C100" s="78"/>
      <c r="D100" s="78"/>
      <c r="E100" s="10">
        <v>0</v>
      </c>
      <c r="F100" s="10">
        <v>0</v>
      </c>
      <c r="G100" s="84">
        <f>17378+17+495</f>
        <v>17890</v>
      </c>
      <c r="H100" s="85">
        <v>11079</v>
      </c>
      <c r="I100" s="84">
        <f>SUM(F100:H100)</f>
        <v>28969</v>
      </c>
    </row>
    <row r="101" spans="2:9" ht="12.75">
      <c r="B101" s="71"/>
      <c r="C101" s="71"/>
      <c r="D101" s="71"/>
      <c r="E101" s="5"/>
      <c r="F101" s="84"/>
      <c r="G101" s="84"/>
      <c r="H101" s="85"/>
      <c r="I101" s="84"/>
    </row>
    <row r="102" spans="2:9" ht="12" customHeight="1">
      <c r="B102" s="125" t="s">
        <v>171</v>
      </c>
      <c r="C102" s="125"/>
      <c r="D102" s="71"/>
      <c r="E102" s="10">
        <v>0</v>
      </c>
      <c r="F102" s="84">
        <v>124589</v>
      </c>
      <c r="G102" s="10">
        <v>0</v>
      </c>
      <c r="H102" s="10">
        <v>0</v>
      </c>
      <c r="I102" s="84">
        <f>SUM(F102:H102)</f>
        <v>124589</v>
      </c>
    </row>
    <row r="103" spans="2:9" ht="12" customHeight="1">
      <c r="B103" s="76"/>
      <c r="C103" s="76"/>
      <c r="D103" s="71"/>
      <c r="E103" s="10"/>
      <c r="F103" s="84"/>
      <c r="G103" s="10"/>
      <c r="H103" s="10"/>
      <c r="I103" s="84"/>
    </row>
    <row r="104" spans="2:9" ht="12" customHeight="1">
      <c r="B104" s="125" t="s">
        <v>148</v>
      </c>
      <c r="C104" s="125"/>
      <c r="D104" s="71"/>
      <c r="E104" s="10">
        <v>0</v>
      </c>
      <c r="F104" s="10">
        <v>0</v>
      </c>
      <c r="G104" s="10">
        <v>0</v>
      </c>
      <c r="H104" s="10">
        <v>0</v>
      </c>
      <c r="I104" s="87">
        <v>-495</v>
      </c>
    </row>
    <row r="105" spans="2:9" ht="12.75">
      <c r="B105" s="71"/>
      <c r="C105" s="71"/>
      <c r="D105" s="71"/>
      <c r="E105" s="5"/>
      <c r="F105" s="84"/>
      <c r="G105" s="84"/>
      <c r="H105" s="85"/>
      <c r="I105" s="84"/>
    </row>
    <row r="106" spans="2:9" ht="12.75">
      <c r="B106" s="71"/>
      <c r="C106" s="71"/>
      <c r="D106" s="71"/>
      <c r="E106" s="86">
        <f>SUM(E100:E105)</f>
        <v>0</v>
      </c>
      <c r="F106" s="86">
        <f>SUM(F100:F105)</f>
        <v>124589</v>
      </c>
      <c r="G106" s="86">
        <f>SUM(G100:G105)</f>
        <v>17890</v>
      </c>
      <c r="H106" s="86">
        <f>SUM(H100:H105)</f>
        <v>11079</v>
      </c>
      <c r="I106" s="86">
        <f>SUM(I100:I105)</f>
        <v>153063</v>
      </c>
    </row>
    <row r="107" spans="2:9" ht="12.75">
      <c r="B107" s="71"/>
      <c r="C107" s="71"/>
      <c r="D107" s="71"/>
      <c r="E107" s="84"/>
      <c r="F107" s="84"/>
      <c r="G107" s="84"/>
      <c r="H107" s="84"/>
      <c r="I107" s="77"/>
    </row>
    <row r="108" spans="2:9" ht="51">
      <c r="B108" s="127" t="s">
        <v>114</v>
      </c>
      <c r="C108" s="127"/>
      <c r="D108" s="127"/>
      <c r="E108" s="81" t="s">
        <v>118</v>
      </c>
      <c r="F108" s="81" t="s">
        <v>104</v>
      </c>
      <c r="G108" s="81" t="s">
        <v>106</v>
      </c>
      <c r="H108" s="81" t="s">
        <v>105</v>
      </c>
      <c r="I108" s="81" t="s">
        <v>109</v>
      </c>
    </row>
    <row r="109" spans="2:9" ht="12.75">
      <c r="B109" s="76"/>
      <c r="C109" s="76"/>
      <c r="D109" s="76"/>
      <c r="E109" s="77" t="s">
        <v>5</v>
      </c>
      <c r="F109" s="77" t="s">
        <v>5</v>
      </c>
      <c r="G109" s="77" t="s">
        <v>5</v>
      </c>
      <c r="H109" s="77" t="s">
        <v>5</v>
      </c>
      <c r="I109" s="77" t="s">
        <v>5</v>
      </c>
    </row>
    <row r="110" spans="2:9" ht="12.75">
      <c r="B110" s="76"/>
      <c r="C110" s="76"/>
      <c r="D110" s="76"/>
      <c r="E110" s="77"/>
      <c r="F110" s="84"/>
      <c r="G110" s="84"/>
      <c r="H110" s="84"/>
      <c r="I110" s="77"/>
    </row>
    <row r="111" spans="2:9" ht="12.75">
      <c r="B111" s="76" t="s">
        <v>103</v>
      </c>
      <c r="C111" s="78"/>
      <c r="D111" s="71"/>
      <c r="E111" s="87">
        <v>-393</v>
      </c>
      <c r="F111" s="10">
        <v>0</v>
      </c>
      <c r="G111" s="87">
        <f>-4086-134+369</f>
        <v>-3851</v>
      </c>
      <c r="H111" s="87">
        <v>2774</v>
      </c>
      <c r="I111" s="87">
        <f>SUM(E111:H111)</f>
        <v>-1470</v>
      </c>
    </row>
    <row r="112" spans="2:9" ht="12.75">
      <c r="B112" s="71"/>
      <c r="C112" s="71"/>
      <c r="D112" s="71"/>
      <c r="E112" s="87"/>
      <c r="F112" s="87"/>
      <c r="G112" s="87"/>
      <c r="H112" s="87"/>
      <c r="I112" s="87"/>
    </row>
    <row r="113" spans="2:9" ht="12.75">
      <c r="B113" s="125" t="s">
        <v>171</v>
      </c>
      <c r="C113" s="125"/>
      <c r="D113" s="71"/>
      <c r="E113" s="10">
        <v>0</v>
      </c>
      <c r="F113" s="87">
        <v>-1864</v>
      </c>
      <c r="G113" s="87">
        <v>-172</v>
      </c>
      <c r="H113" s="10">
        <v>0</v>
      </c>
      <c r="I113" s="87">
        <f>SUM(E113:H113)</f>
        <v>-2036</v>
      </c>
    </row>
    <row r="114" spans="2:9" ht="12.75">
      <c r="B114" s="76"/>
      <c r="C114" s="76"/>
      <c r="D114" s="71"/>
      <c r="E114" s="87"/>
      <c r="F114" s="87"/>
      <c r="G114" s="87"/>
      <c r="H114" s="87"/>
      <c r="I114" s="87"/>
    </row>
    <row r="115" spans="2:9" ht="12.75" customHeight="1">
      <c r="B115" s="125" t="s">
        <v>148</v>
      </c>
      <c r="C115" s="125"/>
      <c r="D115" s="76"/>
      <c r="E115" s="10">
        <v>0</v>
      </c>
      <c r="F115" s="10">
        <v>0</v>
      </c>
      <c r="G115" s="10">
        <v>0</v>
      </c>
      <c r="H115" s="10">
        <v>0</v>
      </c>
      <c r="I115" s="87">
        <f>-75+1</f>
        <v>-74</v>
      </c>
    </row>
    <row r="116" spans="2:9" ht="12.75">
      <c r="B116" s="76"/>
      <c r="C116" s="76"/>
      <c r="D116" s="76"/>
      <c r="E116" s="87"/>
      <c r="F116" s="87"/>
      <c r="G116" s="87"/>
      <c r="H116" s="87"/>
      <c r="I116" s="87"/>
    </row>
    <row r="117" spans="2:9" ht="12.75">
      <c r="B117" s="71"/>
      <c r="C117" s="71"/>
      <c r="D117" s="71"/>
      <c r="E117" s="88">
        <f>SUM(E111:E116)</f>
        <v>-393</v>
      </c>
      <c r="F117" s="88">
        <f>SUM(F111:F116)</f>
        <v>-1864</v>
      </c>
      <c r="G117" s="88">
        <f>SUM(G111:G116)</f>
        <v>-4023</v>
      </c>
      <c r="H117" s="88">
        <f>SUM(H111:H116)</f>
        <v>2774</v>
      </c>
      <c r="I117" s="88">
        <f>SUM(I111:I116)</f>
        <v>-3580</v>
      </c>
    </row>
    <row r="118" spans="2:9" ht="12.75">
      <c r="B118" s="71"/>
      <c r="C118" s="71"/>
      <c r="D118" s="71"/>
      <c r="E118" s="101"/>
      <c r="F118" s="101"/>
      <c r="G118" s="101"/>
      <c r="H118" s="101"/>
      <c r="I118" s="101"/>
    </row>
    <row r="119" spans="2:9" ht="12.75">
      <c r="B119" s="71"/>
      <c r="C119" s="71"/>
      <c r="D119" s="71"/>
      <c r="E119" s="84"/>
      <c r="F119" s="89"/>
      <c r="G119" s="89"/>
      <c r="H119" s="89"/>
      <c r="I119" s="89"/>
    </row>
    <row r="120" ht="12.75" hidden="1">
      <c r="F120" s="5" t="s">
        <v>5</v>
      </c>
    </row>
    <row r="121" spans="2:6" ht="12.75" hidden="1">
      <c r="B121" s="29" t="s">
        <v>0</v>
      </c>
      <c r="C121" s="29"/>
      <c r="D121" s="29"/>
      <c r="E121" s="29"/>
      <c r="F121" s="29"/>
    </row>
    <row r="122" spans="2:6" ht="12.75" hidden="1">
      <c r="B122" s="36" t="s">
        <v>50</v>
      </c>
      <c r="C122" s="29"/>
      <c r="D122" s="29"/>
      <c r="E122" s="29"/>
      <c r="F122" s="37">
        <v>1300</v>
      </c>
    </row>
    <row r="123" spans="2:6" ht="12.75" hidden="1">
      <c r="B123" s="29"/>
      <c r="C123" s="29"/>
      <c r="D123" s="29"/>
      <c r="E123" s="29"/>
      <c r="F123" s="29"/>
    </row>
    <row r="124" spans="1:6" ht="12.75">
      <c r="A124" s="34" t="s">
        <v>49</v>
      </c>
      <c r="B124" s="35" t="s">
        <v>124</v>
      </c>
      <c r="C124" s="29"/>
      <c r="D124" s="29"/>
      <c r="E124" s="29"/>
      <c r="F124" s="29"/>
    </row>
    <row r="125" spans="2:6" ht="12.75">
      <c r="B125" s="29"/>
      <c r="C125" s="29"/>
      <c r="D125" s="29"/>
      <c r="E125" s="29"/>
      <c r="F125" s="29"/>
    </row>
    <row r="132" spans="1:2" ht="12.75">
      <c r="A132" s="34" t="s">
        <v>51</v>
      </c>
      <c r="B132" s="8" t="s">
        <v>53</v>
      </c>
    </row>
    <row r="140" spans="1:2" ht="12.75">
      <c r="A140" s="34" t="s">
        <v>52</v>
      </c>
      <c r="B140" s="8" t="s">
        <v>125</v>
      </c>
    </row>
    <row r="141" ht="12.75"/>
    <row r="147" spans="1:2" ht="12.75">
      <c r="A147" s="34" t="s">
        <v>54</v>
      </c>
      <c r="B147" s="8" t="s">
        <v>115</v>
      </c>
    </row>
    <row r="148" spans="1:2" ht="12.75">
      <c r="A148" s="34"/>
      <c r="B148" s="8"/>
    </row>
    <row r="149" spans="1:2" ht="12.75">
      <c r="A149" s="34"/>
      <c r="B149" s="8"/>
    </row>
    <row r="152" spans="1:2" ht="12.75">
      <c r="A152" s="34" t="s">
        <v>55</v>
      </c>
      <c r="B152" s="8" t="s">
        <v>4</v>
      </c>
    </row>
    <row r="153" spans="6:8" ht="12.75">
      <c r="F153" s="5" t="s">
        <v>87</v>
      </c>
      <c r="H153" s="5" t="s">
        <v>25</v>
      </c>
    </row>
    <row r="154" spans="6:8" ht="12.75">
      <c r="F154" s="5" t="s">
        <v>20</v>
      </c>
      <c r="H154" s="5" t="s">
        <v>28</v>
      </c>
    </row>
    <row r="155" spans="6:8" ht="12.75">
      <c r="F155" s="5" t="str">
        <f>+'IS'!C13</f>
        <v>31.07.2006</v>
      </c>
      <c r="H155" s="5" t="str">
        <f>+F155</f>
        <v>31.07.2006</v>
      </c>
    </row>
    <row r="156" spans="6:8" ht="12.75">
      <c r="F156" s="5" t="s">
        <v>5</v>
      </c>
      <c r="H156" s="5" t="s">
        <v>5</v>
      </c>
    </row>
    <row r="158" spans="2:8" ht="12.75">
      <c r="B158" s="29" t="s">
        <v>131</v>
      </c>
      <c r="C158" s="29"/>
      <c r="D158" s="29"/>
      <c r="E158" s="29"/>
      <c r="F158" s="37">
        <v>360</v>
      </c>
      <c r="G158" s="37"/>
      <c r="H158" s="37">
        <v>970</v>
      </c>
    </row>
    <row r="159" spans="2:8" ht="12.75" customHeight="1" hidden="1">
      <c r="B159" s="29"/>
      <c r="C159" s="29"/>
      <c r="D159" s="29"/>
      <c r="E159" s="29"/>
      <c r="F159" s="37"/>
      <c r="G159" s="37"/>
      <c r="H159" s="37"/>
    </row>
    <row r="160" spans="2:8" ht="12.75">
      <c r="B160" s="29"/>
      <c r="C160" s="29"/>
      <c r="D160" s="29"/>
      <c r="E160" s="29"/>
      <c r="F160" s="37"/>
      <c r="G160" s="37"/>
      <c r="H160" s="37"/>
    </row>
    <row r="161" spans="2:8" ht="12.75">
      <c r="B161" s="29" t="s">
        <v>132</v>
      </c>
      <c r="C161" s="29"/>
      <c r="D161" s="29"/>
      <c r="E161" s="29"/>
      <c r="F161" s="38">
        <v>0</v>
      </c>
      <c r="G161" s="37"/>
      <c r="H161" s="38">
        <v>10</v>
      </c>
    </row>
    <row r="162" spans="2:8" ht="12.75">
      <c r="B162" s="36"/>
      <c r="C162" s="29"/>
      <c r="D162" s="29"/>
      <c r="E162" s="29"/>
      <c r="F162" s="37"/>
      <c r="G162" s="37"/>
      <c r="H162" s="38"/>
    </row>
    <row r="163" spans="2:8" ht="13.5" thickBot="1">
      <c r="B163" s="29"/>
      <c r="C163" s="29"/>
      <c r="D163" s="29"/>
      <c r="E163" s="29"/>
      <c r="F163" s="1">
        <f>SUM(F158:F162)</f>
        <v>360</v>
      </c>
      <c r="G163" s="37"/>
      <c r="H163" s="1">
        <f>SUM(H158:H162)</f>
        <v>980</v>
      </c>
    </row>
    <row r="164" spans="2:8" ht="13.5" thickTop="1">
      <c r="B164" s="29"/>
      <c r="C164" s="29"/>
      <c r="D164" s="29"/>
      <c r="E164" s="29"/>
      <c r="F164" s="120"/>
      <c r="G164" s="37"/>
      <c r="H164" s="120"/>
    </row>
    <row r="166" spans="1:2" ht="12.75">
      <c r="A166" s="34" t="s">
        <v>56</v>
      </c>
      <c r="B166" s="8" t="s">
        <v>172</v>
      </c>
    </row>
    <row r="173" spans="1:2" ht="12.75">
      <c r="A173" s="34" t="s">
        <v>57</v>
      </c>
      <c r="B173" s="8" t="s">
        <v>126</v>
      </c>
    </row>
    <row r="180" spans="1:2" ht="12.75">
      <c r="A180" s="34" t="s">
        <v>58</v>
      </c>
      <c r="B180" s="8" t="s">
        <v>127</v>
      </c>
    </row>
    <row r="181" spans="1:2" ht="12.75">
      <c r="A181" s="34"/>
      <c r="B181" s="8"/>
    </row>
    <row r="182" spans="1:2" ht="12.75">
      <c r="A182" s="34"/>
      <c r="B182" s="8"/>
    </row>
    <row r="185" spans="1:2" ht="12.75">
      <c r="A185" s="34" t="s">
        <v>59</v>
      </c>
      <c r="B185" s="8" t="s">
        <v>128</v>
      </c>
    </row>
    <row r="186" spans="1:2" ht="12.75">
      <c r="A186" s="34"/>
      <c r="B186" s="8"/>
    </row>
    <row r="187" spans="1:2" ht="12.75">
      <c r="A187" s="34"/>
      <c r="B187" s="4" t="s">
        <v>178</v>
      </c>
    </row>
    <row r="188" spans="6:8" ht="12.75">
      <c r="F188" s="122" t="s">
        <v>177</v>
      </c>
      <c r="G188" s="122"/>
      <c r="H188" s="122"/>
    </row>
    <row r="189" spans="2:8" ht="12.75">
      <c r="B189" s="29"/>
      <c r="C189" s="29"/>
      <c r="E189" s="30"/>
      <c r="F189" s="30" t="s">
        <v>31</v>
      </c>
      <c r="G189" s="30" t="s">
        <v>30</v>
      </c>
      <c r="H189" s="30" t="s">
        <v>12</v>
      </c>
    </row>
    <row r="190" spans="2:8" ht="12.75">
      <c r="B190" s="29"/>
      <c r="C190" s="29"/>
      <c r="E190" s="29"/>
      <c r="F190" s="30" t="s">
        <v>5</v>
      </c>
      <c r="G190" s="30" t="s">
        <v>5</v>
      </c>
      <c r="H190" s="30" t="s">
        <v>5</v>
      </c>
    </row>
    <row r="191" spans="2:5" ht="12.75">
      <c r="B191" s="29" t="s">
        <v>16</v>
      </c>
      <c r="C191" s="29"/>
      <c r="E191" s="37"/>
    </row>
    <row r="192" spans="2:8" ht="12.75">
      <c r="B192" s="29" t="s">
        <v>63</v>
      </c>
      <c r="C192" s="29"/>
      <c r="E192" s="37"/>
      <c r="F192" s="37">
        <v>69994</v>
      </c>
      <c r="G192" s="37">
        <v>0</v>
      </c>
      <c r="H192" s="37">
        <f>SUM(F192:G192)</f>
        <v>69994</v>
      </c>
    </row>
    <row r="193" spans="2:8" ht="12.75">
      <c r="B193" s="29"/>
      <c r="C193" s="29"/>
      <c r="E193" s="37"/>
      <c r="F193" s="37"/>
      <c r="G193" s="37"/>
      <c r="H193" s="37"/>
    </row>
    <row r="194" spans="2:5" ht="12.75">
      <c r="B194" s="29" t="s">
        <v>17</v>
      </c>
      <c r="C194" s="29"/>
      <c r="E194" s="37"/>
    </row>
    <row r="195" spans="2:8" ht="12.75">
      <c r="B195" s="29" t="s">
        <v>63</v>
      </c>
      <c r="C195" s="29"/>
      <c r="E195" s="37"/>
      <c r="F195" s="37">
        <v>13681</v>
      </c>
      <c r="G195" s="37">
        <v>0</v>
      </c>
      <c r="H195" s="37">
        <f>SUM(F195:G195)</f>
        <v>13681</v>
      </c>
    </row>
    <row r="196" spans="2:8" ht="12.75">
      <c r="B196" s="29"/>
      <c r="C196" s="29"/>
      <c r="E196" s="37"/>
      <c r="F196" s="37"/>
      <c r="G196" s="37"/>
      <c r="H196" s="37"/>
    </row>
    <row r="197" spans="2:8" ht="13.5" thickBot="1">
      <c r="B197" s="29" t="s">
        <v>12</v>
      </c>
      <c r="C197" s="29"/>
      <c r="E197" s="29"/>
      <c r="F197" s="39">
        <f>F192+F195</f>
        <v>83675</v>
      </c>
      <c r="G197" s="39">
        <f>G192+G195</f>
        <v>0</v>
      </c>
      <c r="H197" s="39">
        <f>H192+H195</f>
        <v>83675</v>
      </c>
    </row>
    <row r="198" spans="2:8" ht="13.5" thickTop="1">
      <c r="B198" s="29"/>
      <c r="C198" s="29"/>
      <c r="E198" s="29"/>
      <c r="F198" s="38"/>
      <c r="G198" s="38"/>
      <c r="H198" s="38"/>
    </row>
    <row r="199" spans="2:8" ht="12.75">
      <c r="B199" s="29"/>
      <c r="C199" s="29"/>
      <c r="E199" s="29"/>
      <c r="F199" s="38"/>
      <c r="G199" s="38"/>
      <c r="H199" s="38"/>
    </row>
    <row r="200" spans="1:2" ht="12.75">
      <c r="A200" s="34" t="s">
        <v>60</v>
      </c>
      <c r="B200" s="8" t="s">
        <v>129</v>
      </c>
    </row>
    <row r="205" spans="1:8" ht="12.75">
      <c r="A205" s="34" t="s">
        <v>100</v>
      </c>
      <c r="B205" s="8" t="s">
        <v>61</v>
      </c>
      <c r="H205" s="5"/>
    </row>
    <row r="211" spans="1:2" ht="12.75">
      <c r="A211" s="34" t="s">
        <v>119</v>
      </c>
      <c r="B211" s="8" t="s">
        <v>113</v>
      </c>
    </row>
    <row r="216" spans="1:2" ht="12.75">
      <c r="A216" s="34" t="s">
        <v>120</v>
      </c>
      <c r="B216" s="8" t="s">
        <v>221</v>
      </c>
    </row>
    <row r="217" spans="1:2" ht="12.75">
      <c r="A217" s="34"/>
      <c r="B217" s="8"/>
    </row>
    <row r="218" spans="1:8" ht="12.75">
      <c r="A218" s="34"/>
      <c r="B218" s="54" t="s">
        <v>147</v>
      </c>
      <c r="C218" s="54"/>
      <c r="D218" s="54"/>
      <c r="E218" s="54"/>
      <c r="F218" s="54"/>
      <c r="G218" s="54"/>
      <c r="H218" s="54"/>
    </row>
    <row r="219" spans="1:8" ht="12.75">
      <c r="A219" s="34"/>
      <c r="B219" s="54"/>
      <c r="C219" s="54"/>
      <c r="D219" s="54"/>
      <c r="E219" s="54"/>
      <c r="F219" s="54"/>
      <c r="G219" s="54"/>
      <c r="H219" s="54"/>
    </row>
    <row r="220" spans="1:10" ht="12.75" hidden="1">
      <c r="A220" s="34"/>
      <c r="B220" s="56"/>
      <c r="C220" s="54"/>
      <c r="D220" s="54"/>
      <c r="E220" s="54"/>
      <c r="F220" s="57" t="s">
        <v>62</v>
      </c>
      <c r="G220" s="58"/>
      <c r="H220" s="55" t="s">
        <v>41</v>
      </c>
      <c r="I220" s="41"/>
      <c r="J220" s="41"/>
    </row>
    <row r="221" spans="1:10" ht="12.75">
      <c r="A221" s="34"/>
      <c r="B221" s="56"/>
      <c r="C221" s="54"/>
      <c r="D221" s="54"/>
      <c r="E221" s="54"/>
      <c r="F221" s="59" t="s">
        <v>87</v>
      </c>
      <c r="G221" s="58"/>
      <c r="H221" s="59" t="s">
        <v>25</v>
      </c>
      <c r="I221" s="41"/>
      <c r="J221" s="41"/>
    </row>
    <row r="222" spans="1:10" ht="12.75">
      <c r="A222" s="34"/>
      <c r="B222" s="56"/>
      <c r="C222" s="54"/>
      <c r="D222" s="54"/>
      <c r="E222" s="54"/>
      <c r="F222" s="59" t="s">
        <v>20</v>
      </c>
      <c r="G222" s="58"/>
      <c r="H222" s="59" t="s">
        <v>28</v>
      </c>
      <c r="I222" s="41"/>
      <c r="J222" s="41"/>
    </row>
    <row r="223" spans="2:8" ht="12.75">
      <c r="B223" s="54"/>
      <c r="C223" s="54"/>
      <c r="D223" s="54"/>
      <c r="E223" s="54"/>
      <c r="F223" s="59" t="str">
        <f>+'IS'!C13</f>
        <v>31.07.2006</v>
      </c>
      <c r="G223" s="54"/>
      <c r="H223" s="59" t="str">
        <f>+F223</f>
        <v>31.07.2006</v>
      </c>
    </row>
    <row r="224" spans="2:8" ht="12.75">
      <c r="B224" s="54"/>
      <c r="C224" s="54"/>
      <c r="D224" s="54"/>
      <c r="E224" s="54"/>
      <c r="F224" s="59"/>
      <c r="G224" s="54"/>
      <c r="H224" s="59"/>
    </row>
    <row r="225" spans="2:8" ht="13.5" thickBot="1">
      <c r="B225" s="54" t="s">
        <v>212</v>
      </c>
      <c r="C225" s="54"/>
      <c r="D225" s="54"/>
      <c r="E225" s="54"/>
      <c r="F225" s="60">
        <f>'IS'!C34</f>
        <v>-4113</v>
      </c>
      <c r="G225" s="61"/>
      <c r="H225" s="60">
        <f>'IS'!G34</f>
        <v>-5117</v>
      </c>
    </row>
    <row r="226" spans="2:8" ht="13.5" thickTop="1">
      <c r="B226" s="54"/>
      <c r="C226" s="54"/>
      <c r="D226" s="54"/>
      <c r="E226" s="54"/>
      <c r="F226" s="62"/>
      <c r="G226" s="61"/>
      <c r="H226" s="62"/>
    </row>
    <row r="227" spans="2:13" ht="12.75">
      <c r="B227" s="54" t="s">
        <v>89</v>
      </c>
      <c r="C227" s="54"/>
      <c r="D227" s="54"/>
      <c r="E227" s="54"/>
      <c r="F227" s="62"/>
      <c r="G227" s="61"/>
      <c r="H227" s="62"/>
      <c r="J227" s="5"/>
      <c r="K227" s="5"/>
      <c r="L227" s="5"/>
      <c r="M227" s="5"/>
    </row>
    <row r="228" spans="2:8" ht="13.5" thickBot="1">
      <c r="B228" s="54" t="s">
        <v>138</v>
      </c>
      <c r="C228" s="54"/>
      <c r="D228" s="54"/>
      <c r="E228" s="54"/>
      <c r="F228" s="60">
        <v>140000</v>
      </c>
      <c r="G228" s="61"/>
      <c r="H228" s="60">
        <v>140000</v>
      </c>
    </row>
    <row r="229" spans="2:8" ht="13.5" thickTop="1">
      <c r="B229" s="54"/>
      <c r="C229" s="54"/>
      <c r="D229" s="54"/>
      <c r="E229" s="54"/>
      <c r="F229" s="62"/>
      <c r="G229" s="61"/>
      <c r="H229" s="62"/>
    </row>
    <row r="230" spans="2:8" ht="12.75">
      <c r="B230" s="63" t="s">
        <v>145</v>
      </c>
      <c r="C230" s="54"/>
      <c r="D230" s="54"/>
      <c r="E230" s="54"/>
      <c r="F230" s="62">
        <f>(F225/F228)*100</f>
        <v>-2.9378571428571427</v>
      </c>
      <c r="G230" s="61"/>
      <c r="H230" s="62">
        <f>(H225/H228)*100</f>
        <v>-3.655</v>
      </c>
    </row>
    <row r="231" spans="2:8" ht="12.75">
      <c r="B231" s="63" t="s">
        <v>146</v>
      </c>
      <c r="C231" s="54"/>
      <c r="D231" s="54"/>
      <c r="E231" s="54"/>
      <c r="F231" s="62">
        <f>F230</f>
        <v>-2.9378571428571427</v>
      </c>
      <c r="G231" s="61"/>
      <c r="H231" s="62">
        <f>+H230</f>
        <v>-3.655</v>
      </c>
    </row>
    <row r="232" spans="2:8" ht="12.75">
      <c r="B232" s="54"/>
      <c r="C232" s="54"/>
      <c r="D232" s="54"/>
      <c r="E232" s="54"/>
      <c r="F232" s="62"/>
      <c r="G232" s="61"/>
      <c r="H232" s="62"/>
    </row>
    <row r="233" spans="2:8" ht="12.75">
      <c r="B233" s="63"/>
      <c r="C233" s="54"/>
      <c r="D233" s="54"/>
      <c r="E233" s="54"/>
      <c r="F233" s="65"/>
      <c r="G233" s="54"/>
      <c r="H233" s="65"/>
    </row>
    <row r="234" spans="1:8" ht="12.75">
      <c r="A234" s="34" t="s">
        <v>116</v>
      </c>
      <c r="B234" s="56" t="s">
        <v>117</v>
      </c>
      <c r="C234" s="54"/>
      <c r="D234" s="54"/>
      <c r="E234" s="54"/>
      <c r="F234" s="59"/>
      <c r="G234" s="54"/>
      <c r="H234" s="59"/>
    </row>
    <row r="235" spans="2:8" ht="12.75">
      <c r="B235" s="54"/>
      <c r="C235" s="54"/>
      <c r="D235" s="54"/>
      <c r="E235" s="54"/>
      <c r="F235" s="59"/>
      <c r="G235" s="54"/>
      <c r="H235" s="59"/>
    </row>
    <row r="236" spans="2:8" ht="12.75">
      <c r="B236" s="54"/>
      <c r="C236" s="54"/>
      <c r="D236" s="54"/>
      <c r="E236" s="54"/>
      <c r="F236" s="59"/>
      <c r="G236" s="54"/>
      <c r="H236" s="59"/>
    </row>
    <row r="237" spans="2:8" ht="12.75">
      <c r="B237" s="54"/>
      <c r="C237" s="54"/>
      <c r="D237" s="54"/>
      <c r="E237" s="54"/>
      <c r="F237" s="59"/>
      <c r="G237" s="54"/>
      <c r="H237" s="59"/>
    </row>
    <row r="238" spans="2:8" ht="12.75">
      <c r="B238" s="54"/>
      <c r="C238" s="54"/>
      <c r="D238" s="54"/>
      <c r="E238" s="54"/>
      <c r="F238" s="59"/>
      <c r="G238" s="54"/>
      <c r="H238" s="59"/>
    </row>
    <row r="239" spans="2:8" ht="12.75">
      <c r="B239" s="54"/>
      <c r="C239" s="54"/>
      <c r="D239" s="54"/>
      <c r="E239" s="54"/>
      <c r="F239" s="59"/>
      <c r="G239" s="54"/>
      <c r="H239" s="59"/>
    </row>
    <row r="240" spans="2:8" ht="12.75">
      <c r="B240" s="54"/>
      <c r="C240" s="54"/>
      <c r="D240" s="54"/>
      <c r="E240" s="54"/>
      <c r="F240" s="64"/>
      <c r="G240" s="61"/>
      <c r="H240" s="64"/>
    </row>
    <row r="241" spans="2:8" ht="12.75">
      <c r="B241" s="54"/>
      <c r="C241" s="54"/>
      <c r="D241" s="54"/>
      <c r="E241" s="54"/>
      <c r="F241" s="64"/>
      <c r="G241" s="61"/>
      <c r="H241" s="64"/>
    </row>
    <row r="242" spans="6:8" ht="12.75">
      <c r="F242" s="9"/>
      <c r="H242" s="9"/>
    </row>
    <row r="243" spans="6:8" ht="12.75">
      <c r="F243" s="9"/>
      <c r="H243" s="9"/>
    </row>
    <row r="244" spans="6:8" ht="12.75">
      <c r="F244" s="9"/>
      <c r="H244" s="9"/>
    </row>
    <row r="245" spans="6:8" ht="12.75">
      <c r="F245" s="9"/>
      <c r="H245" s="9"/>
    </row>
    <row r="246" spans="6:8" ht="12.75">
      <c r="F246" s="9"/>
      <c r="H246" s="9"/>
    </row>
    <row r="247" spans="6:8" ht="12.75">
      <c r="F247" s="9"/>
      <c r="H247" s="9"/>
    </row>
  </sheetData>
  <mergeCells count="11">
    <mergeCell ref="B104:C104"/>
    <mergeCell ref="B115:C115"/>
    <mergeCell ref="F188:H188"/>
    <mergeCell ref="B95:I95"/>
    <mergeCell ref="B51:I52"/>
    <mergeCell ref="B56:I57"/>
    <mergeCell ref="B93:E93"/>
    <mergeCell ref="B113:C113"/>
    <mergeCell ref="B97:C97"/>
    <mergeCell ref="B102:C102"/>
    <mergeCell ref="B108:D108"/>
  </mergeCells>
  <printOptions/>
  <pageMargins left="0.75" right="0.75" top="0.51" bottom="0.51" header="0.36" footer="0.33"/>
  <pageSetup horizontalDpi="600" verticalDpi="600" orientation="portrait" paperSize="9" scale="90" r:id="rId2"/>
  <rowBreaks count="2" manualBreakCount="2">
    <brk id="64" max="8" man="1"/>
    <brk id="19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Ooi Chin Guan</cp:lastModifiedBy>
  <cp:lastPrinted>2006-09-28T05:04:10Z</cp:lastPrinted>
  <dcterms:created xsi:type="dcterms:W3CDTF">2001-03-17T05:13:36Z</dcterms:created>
  <dcterms:modified xsi:type="dcterms:W3CDTF">2006-09-25T05:14:15Z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